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OneDrive - ULEAM\Rebeca I\EVALUACION DE CARRERAS\AUTOEVALUACION_CARRERAS_DGAC_2021\Instrumentos_Auto_carreras_2021\"/>
    </mc:Choice>
  </mc:AlternateContent>
  <bookViews>
    <workbookView xWindow="0" yWindow="0" windowWidth="20490" windowHeight="7755" firstSheet="4" activeTab="7"/>
  </bookViews>
  <sheets>
    <sheet name="Afinidad formación posgrado" sheetId="2" r:id="rId1"/>
    <sheet name="Composición del cuerpo acad" sheetId="11" r:id="rId2"/>
    <sheet name="TTP" sheetId="10" r:id="rId3"/>
    <sheet name="Actualización científica.." sheetId="3" r:id="rId4"/>
    <sheet name="Obras de relevancia.." sheetId="4" r:id="rId5"/>
    <sheet name="Publicaciones.." sheetId="5" r:id="rId6"/>
    <sheet name="Tasa de permanencia " sheetId="6" r:id="rId7"/>
    <sheet name="Titulacion" sheetId="12" r:id="rId8"/>
  </sheets>
  <definedNames>
    <definedName name="DATITO">#REF!</definedName>
    <definedName name="datos">#REF!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6" i="12" l="1"/>
  <c r="C5" i="12"/>
  <c r="C3" i="12"/>
  <c r="C4" i="12"/>
  <c r="C6" i="11" l="1"/>
  <c r="C5" i="11"/>
  <c r="C4" i="11"/>
  <c r="C3" i="11"/>
  <c r="C2" i="11"/>
  <c r="C7" i="11" l="1"/>
  <c r="B12" i="10"/>
  <c r="B13" i="10" s="1"/>
  <c r="B10" i="10"/>
  <c r="B11" i="10" s="1"/>
  <c r="B3" i="10" s="1"/>
  <c r="C4" i="10" s="1"/>
  <c r="B5" i="2" l="1"/>
  <c r="B5" i="6" l="1"/>
  <c r="B10" i="5"/>
  <c r="B9" i="5"/>
  <c r="C6" i="4"/>
  <c r="C5" i="3"/>
  <c r="B11" i="5" l="1"/>
</calcChain>
</file>

<file path=xl/comments1.xml><?xml version="1.0" encoding="utf-8"?>
<comments xmlns="http://schemas.openxmlformats.org/spreadsheetml/2006/main">
  <authors>
    <author>User</author>
  </authors>
  <commentList>
    <comment ref="B2" authorId="0" shapeId="0">
      <text>
        <r>
          <rPr>
            <b/>
            <sz val="9"/>
            <color indexed="81"/>
            <rFont val="Tahoma"/>
            <family val="2"/>
          </rPr>
          <t>User:</t>
        </r>
        <r>
          <rPr>
            <sz val="9"/>
            <color indexed="81"/>
            <rFont val="Tahoma"/>
            <family val="2"/>
          </rPr>
          <t xml:space="preserve">
INGRESAR DATO</t>
        </r>
      </text>
    </comment>
    <comment ref="B3" authorId="0" shapeId="0">
      <text>
        <r>
          <rPr>
            <b/>
            <sz val="9"/>
            <color indexed="81"/>
            <rFont val="Tahoma"/>
            <family val="2"/>
          </rPr>
          <t>User:</t>
        </r>
        <r>
          <rPr>
            <sz val="9"/>
            <color indexed="81"/>
            <rFont val="Tahoma"/>
            <family val="2"/>
          </rPr>
          <t xml:space="preserve">
INGRESAR DATO</t>
        </r>
      </text>
    </comment>
    <comment ref="B4" authorId="0" shapeId="0">
      <text>
        <r>
          <rPr>
            <b/>
            <sz val="9"/>
            <color indexed="81"/>
            <rFont val="Tahoma"/>
            <family val="2"/>
          </rPr>
          <t>User:</t>
        </r>
        <r>
          <rPr>
            <sz val="9"/>
            <color indexed="81"/>
            <rFont val="Tahoma"/>
            <family val="2"/>
          </rPr>
          <t xml:space="preserve">
INGRESAR DATO</t>
        </r>
      </text>
    </comment>
  </commentList>
</comments>
</file>

<file path=xl/comments2.xml><?xml version="1.0" encoding="utf-8"?>
<comments xmlns="http://schemas.openxmlformats.org/spreadsheetml/2006/main">
  <authors>
    <author>User</author>
  </authors>
  <commentList>
    <comment ref="B2" authorId="0" shapeId="0">
      <text>
        <r>
          <rPr>
            <b/>
            <sz val="9"/>
            <color indexed="81"/>
            <rFont val="Tahoma"/>
            <family val="2"/>
          </rPr>
          <t>User:</t>
        </r>
        <r>
          <rPr>
            <sz val="9"/>
            <color indexed="81"/>
            <rFont val="Tahoma"/>
            <family val="2"/>
          </rPr>
          <t xml:space="preserve">
Ingresar el dato</t>
        </r>
      </text>
    </comment>
    <comment ref="B3" authorId="0" shapeId="0">
      <text>
        <r>
          <rPr>
            <b/>
            <sz val="9"/>
            <color indexed="81"/>
            <rFont val="Tahoma"/>
            <family val="2"/>
          </rPr>
          <t>User:</t>
        </r>
        <r>
          <rPr>
            <sz val="9"/>
            <color indexed="81"/>
            <rFont val="Tahoma"/>
            <family val="2"/>
          </rPr>
          <t xml:space="preserve">
Ingresa el dato</t>
        </r>
      </text>
    </comment>
    <comment ref="B4" authorId="0" shapeId="0">
      <text>
        <r>
          <rPr>
            <b/>
            <sz val="9"/>
            <color indexed="81"/>
            <rFont val="Tahoma"/>
            <family val="2"/>
          </rPr>
          <t>User:</t>
        </r>
        <r>
          <rPr>
            <sz val="9"/>
            <color indexed="81"/>
            <rFont val="Tahoma"/>
            <family val="2"/>
          </rPr>
          <t xml:space="preserve">
Ingresar el dato</t>
        </r>
      </text>
    </comment>
    <comment ref="B5" authorId="0" shapeId="0">
      <text>
        <r>
          <rPr>
            <b/>
            <sz val="9"/>
            <color indexed="81"/>
            <rFont val="Tahoma"/>
            <family val="2"/>
          </rPr>
          <t>User:</t>
        </r>
        <r>
          <rPr>
            <sz val="9"/>
            <color indexed="81"/>
            <rFont val="Tahoma"/>
            <family val="2"/>
          </rPr>
          <t xml:space="preserve">
Ingresar el dato</t>
        </r>
      </text>
    </comment>
    <comment ref="B6" authorId="0" shapeId="0">
      <text>
        <r>
          <rPr>
            <b/>
            <sz val="9"/>
            <color indexed="81"/>
            <rFont val="Tahoma"/>
            <family val="2"/>
          </rPr>
          <t>User:</t>
        </r>
        <r>
          <rPr>
            <sz val="9"/>
            <color indexed="81"/>
            <rFont val="Tahoma"/>
            <family val="2"/>
          </rPr>
          <t xml:space="preserve">
Ingresar el dato</t>
        </r>
      </text>
    </comment>
  </commentList>
</comments>
</file>

<file path=xl/comments3.xml><?xml version="1.0" encoding="utf-8"?>
<comments xmlns="http://schemas.openxmlformats.org/spreadsheetml/2006/main">
  <authors>
    <author>toshiba</author>
  </authors>
  <commentList>
    <comment ref="B6" authorId="0" shapeId="0">
      <text>
        <r>
          <rPr>
            <b/>
            <sz val="9"/>
            <color indexed="81"/>
            <rFont val="Tahoma"/>
            <family val="2"/>
          </rPr>
          <t>toshiba:</t>
        </r>
        <r>
          <rPr>
            <sz val="9"/>
            <color indexed="81"/>
            <rFont val="Tahoma"/>
            <family val="2"/>
          </rPr>
          <t xml:space="preserve">
INGRESAR VALOR</t>
        </r>
      </text>
    </comment>
    <comment ref="B7" authorId="0" shapeId="0">
      <text>
        <r>
          <rPr>
            <b/>
            <sz val="9"/>
            <color indexed="81"/>
            <rFont val="Tahoma"/>
            <family val="2"/>
          </rPr>
          <t>toshiba:</t>
        </r>
        <r>
          <rPr>
            <sz val="9"/>
            <color indexed="81"/>
            <rFont val="Tahoma"/>
            <family val="2"/>
          </rPr>
          <t xml:space="preserve">
INGRESAR VALOR</t>
        </r>
      </text>
    </comment>
    <comment ref="B8" authorId="0" shapeId="0">
      <text>
        <r>
          <rPr>
            <b/>
            <sz val="9"/>
            <color indexed="81"/>
            <rFont val="Tahoma"/>
            <family val="2"/>
          </rPr>
          <t>toshiba:</t>
        </r>
        <r>
          <rPr>
            <sz val="9"/>
            <color indexed="81"/>
            <rFont val="Tahoma"/>
            <family val="2"/>
          </rPr>
          <t xml:space="preserve">
INGRESAR VALOR</t>
        </r>
      </text>
    </comment>
    <comment ref="B9" authorId="0" shapeId="0">
      <text>
        <r>
          <rPr>
            <b/>
            <sz val="9"/>
            <color indexed="81"/>
            <rFont val="Tahoma"/>
            <family val="2"/>
          </rPr>
          <t>toshiba:</t>
        </r>
        <r>
          <rPr>
            <sz val="9"/>
            <color indexed="81"/>
            <rFont val="Tahoma"/>
            <family val="2"/>
          </rPr>
          <t xml:space="preserve">
INGRESAR VALOR</t>
        </r>
      </text>
    </comment>
  </commentList>
</comments>
</file>

<file path=xl/comments4.xml><?xml version="1.0" encoding="utf-8"?>
<comments xmlns="http://schemas.openxmlformats.org/spreadsheetml/2006/main">
  <authors>
    <author>User</author>
  </authors>
  <commentList>
    <comment ref="C3" authorId="0" shapeId="0">
      <text>
        <r>
          <rPr>
            <b/>
            <sz val="9"/>
            <color indexed="81"/>
            <rFont val="Tahoma"/>
            <family val="2"/>
          </rPr>
          <t>User:</t>
        </r>
        <r>
          <rPr>
            <sz val="9"/>
            <color indexed="81"/>
            <rFont val="Tahoma"/>
            <family val="2"/>
          </rPr>
          <t xml:space="preserve">
INGRESAR DATO</t>
        </r>
      </text>
    </comment>
    <comment ref="C4" authorId="0" shapeId="0">
      <text>
        <r>
          <rPr>
            <b/>
            <sz val="9"/>
            <color indexed="81"/>
            <rFont val="Tahoma"/>
            <family val="2"/>
          </rPr>
          <t>User:</t>
        </r>
        <r>
          <rPr>
            <sz val="9"/>
            <color indexed="81"/>
            <rFont val="Tahoma"/>
            <family val="2"/>
          </rPr>
          <t xml:space="preserve">
INGRESAR DATO</t>
        </r>
      </text>
    </comment>
  </commentList>
</comments>
</file>

<file path=xl/comments5.xml><?xml version="1.0" encoding="utf-8"?>
<comments xmlns="http://schemas.openxmlformats.org/spreadsheetml/2006/main">
  <authors>
    <author>User</author>
  </authors>
  <commentList>
    <comment ref="C3" authorId="0" shapeId="0">
      <text>
        <r>
          <rPr>
            <b/>
            <sz val="9"/>
            <color indexed="81"/>
            <rFont val="Tahoma"/>
            <family val="2"/>
          </rPr>
          <t>User:</t>
        </r>
        <r>
          <rPr>
            <sz val="9"/>
            <color indexed="81"/>
            <rFont val="Tahoma"/>
            <family val="2"/>
          </rPr>
          <t xml:space="preserve">
INGRESAR DATO</t>
        </r>
      </text>
    </comment>
    <comment ref="C4" authorId="0" shapeId="0">
      <text>
        <r>
          <rPr>
            <b/>
            <sz val="9"/>
            <color indexed="81"/>
            <rFont val="Tahoma"/>
            <family val="2"/>
          </rPr>
          <t>User:</t>
        </r>
        <r>
          <rPr>
            <sz val="9"/>
            <color indexed="81"/>
            <rFont val="Tahoma"/>
            <family val="2"/>
          </rPr>
          <t xml:space="preserve">
INGRESAR DATO</t>
        </r>
      </text>
    </comment>
    <comment ref="C5" authorId="0" shapeId="0">
      <text>
        <r>
          <rPr>
            <b/>
            <sz val="9"/>
            <color indexed="81"/>
            <rFont val="Tahoma"/>
            <family val="2"/>
          </rPr>
          <t>User:</t>
        </r>
        <r>
          <rPr>
            <sz val="9"/>
            <color indexed="81"/>
            <rFont val="Tahoma"/>
            <family val="2"/>
          </rPr>
          <t xml:space="preserve">
INGRESAR DATO</t>
        </r>
      </text>
    </comment>
  </commentList>
</comments>
</file>

<file path=xl/comments6.xml><?xml version="1.0" encoding="utf-8"?>
<comments xmlns="http://schemas.openxmlformats.org/spreadsheetml/2006/main">
  <authors>
    <author>User</author>
  </authors>
  <commentList>
    <comment ref="B2" authorId="0" shapeId="0">
      <text>
        <r>
          <rPr>
            <b/>
            <sz val="9"/>
            <color indexed="81"/>
            <rFont val="Tahoma"/>
            <family val="2"/>
          </rPr>
          <t>User:</t>
        </r>
        <r>
          <rPr>
            <sz val="9"/>
            <color indexed="81"/>
            <rFont val="Tahoma"/>
            <family val="2"/>
          </rPr>
          <t xml:space="preserve">
INGRESAR DATO</t>
        </r>
      </text>
    </comment>
    <comment ref="B3" authorId="0" shapeId="0">
      <text>
        <r>
          <rPr>
            <b/>
            <sz val="9"/>
            <color indexed="81"/>
            <rFont val="Tahoma"/>
            <family val="2"/>
          </rPr>
          <t>User:</t>
        </r>
        <r>
          <rPr>
            <sz val="9"/>
            <color indexed="81"/>
            <rFont val="Tahoma"/>
            <family val="2"/>
          </rPr>
          <t xml:space="preserve">
INGRESAR DATO</t>
        </r>
      </text>
    </comment>
    <comment ref="B4" authorId="0" shapeId="0">
      <text>
        <r>
          <rPr>
            <b/>
            <sz val="9"/>
            <color indexed="81"/>
            <rFont val="Tahoma"/>
            <family val="2"/>
          </rPr>
          <t>User:</t>
        </r>
        <r>
          <rPr>
            <sz val="9"/>
            <color indexed="81"/>
            <rFont val="Tahoma"/>
            <family val="2"/>
          </rPr>
          <t xml:space="preserve">
INGRESAR DATO</t>
        </r>
      </text>
    </comment>
    <comment ref="B5" authorId="0" shapeId="0">
      <text>
        <r>
          <rPr>
            <b/>
            <sz val="9"/>
            <color indexed="81"/>
            <rFont val="Tahoma"/>
            <family val="2"/>
          </rPr>
          <t>User:</t>
        </r>
        <r>
          <rPr>
            <sz val="9"/>
            <color indexed="81"/>
            <rFont val="Tahoma"/>
            <family val="2"/>
          </rPr>
          <t xml:space="preserve">
INGRESAR DATO</t>
        </r>
      </text>
    </comment>
    <comment ref="B6" authorId="0" shapeId="0">
      <text>
        <r>
          <rPr>
            <b/>
            <sz val="9"/>
            <color indexed="81"/>
            <rFont val="Tahoma"/>
            <family val="2"/>
          </rPr>
          <t>User:</t>
        </r>
        <r>
          <rPr>
            <sz val="9"/>
            <color indexed="81"/>
            <rFont val="Tahoma"/>
            <family val="2"/>
          </rPr>
          <t xml:space="preserve">
INGRESAR DATO</t>
        </r>
      </text>
    </comment>
    <comment ref="B7" authorId="0" shapeId="0">
      <text>
        <r>
          <rPr>
            <b/>
            <sz val="9"/>
            <color indexed="81"/>
            <rFont val="Tahoma"/>
            <family val="2"/>
          </rPr>
          <t>User:</t>
        </r>
        <r>
          <rPr>
            <sz val="9"/>
            <color indexed="81"/>
            <rFont val="Tahoma"/>
            <family val="2"/>
          </rPr>
          <t xml:space="preserve">
INGRESAR DATO</t>
        </r>
      </text>
    </comment>
    <comment ref="B8" authorId="0" shapeId="0">
      <text>
        <r>
          <rPr>
            <b/>
            <sz val="9"/>
            <color indexed="81"/>
            <rFont val="Tahoma"/>
            <family val="2"/>
          </rPr>
          <t>User:</t>
        </r>
        <r>
          <rPr>
            <sz val="9"/>
            <color indexed="81"/>
            <rFont val="Tahoma"/>
            <family val="2"/>
          </rPr>
          <t xml:space="preserve">
INGRESAR DATO</t>
        </r>
      </text>
    </comment>
  </commentList>
</comments>
</file>

<file path=xl/comments7.xml><?xml version="1.0" encoding="utf-8"?>
<comments xmlns="http://schemas.openxmlformats.org/spreadsheetml/2006/main">
  <authors>
    <author>User</author>
  </authors>
  <commentList>
    <comment ref="B3" authorId="0" shapeId="0">
      <text>
        <r>
          <rPr>
            <b/>
            <sz val="9"/>
            <color indexed="81"/>
            <rFont val="Tahoma"/>
            <family val="2"/>
          </rPr>
          <t>User:</t>
        </r>
        <r>
          <rPr>
            <sz val="9"/>
            <color indexed="81"/>
            <rFont val="Tahoma"/>
            <family val="2"/>
          </rPr>
          <t xml:space="preserve">
Ingresar dato</t>
        </r>
      </text>
    </comment>
    <comment ref="B4" authorId="0" shapeId="0">
      <text>
        <r>
          <rPr>
            <b/>
            <sz val="9"/>
            <color indexed="81"/>
            <rFont val="Tahoma"/>
            <family val="2"/>
          </rPr>
          <t>User:</t>
        </r>
        <r>
          <rPr>
            <sz val="9"/>
            <color indexed="81"/>
            <rFont val="Tahoma"/>
            <family val="2"/>
          </rPr>
          <t xml:space="preserve">
Ingresar dato</t>
        </r>
      </text>
    </comment>
    <comment ref="B5" authorId="0" shapeId="0">
      <text>
        <r>
          <rPr>
            <b/>
            <sz val="9"/>
            <color indexed="81"/>
            <rFont val="Tahoma"/>
            <family val="2"/>
          </rPr>
          <t>User:</t>
        </r>
        <r>
          <rPr>
            <sz val="9"/>
            <color indexed="81"/>
            <rFont val="Tahoma"/>
            <family val="2"/>
          </rPr>
          <t xml:space="preserve">
Ingresar dato</t>
        </r>
      </text>
    </comment>
  </commentList>
</comments>
</file>

<file path=xl/sharedStrings.xml><?xml version="1.0" encoding="utf-8"?>
<sst xmlns="http://schemas.openxmlformats.org/spreadsheetml/2006/main" count="152" uniqueCount="113">
  <si>
    <t>Total de asignaturas dictadas por profesores con formación de postgrado de maestría o equivalente afín a la asignatura.</t>
  </si>
  <si>
    <t>Total de asignaturas dictadas por profesores con formación de PhD afín a la asignatura.</t>
  </si>
  <si>
    <t>Total de asignaturas del currículo</t>
  </si>
  <si>
    <t>Afinidad formación posgrado</t>
  </si>
  <si>
    <t>EJEMPLO PARA CONDENSAR DATOS</t>
  </si>
  <si>
    <t>DOCENTE</t>
  </si>
  <si>
    <t>Formación pregrado</t>
  </si>
  <si>
    <t>Formacion posgrado</t>
  </si>
  <si>
    <t>ASIGNATURA</t>
  </si>
  <si>
    <t>PERIODO</t>
  </si>
  <si>
    <t>AFINIDAD</t>
  </si>
  <si>
    <t>NO AFINIDAD</t>
  </si>
  <si>
    <t>ALARCÓN LÓPEZ CESAR</t>
  </si>
  <si>
    <t>Ingeniero Comercial</t>
  </si>
  <si>
    <t>Máster en Gerencia Educativa</t>
  </si>
  <si>
    <t>ECONOMÍA INTERNACIONAL</t>
  </si>
  <si>
    <t>COMERCIO INTERNACIONAL</t>
  </si>
  <si>
    <t>ALCÍVAR MORA MARÍA EUGENIA</t>
  </si>
  <si>
    <t>Ingeniero en Contabilidad y Auditoría</t>
  </si>
  <si>
    <t>Máster de Contabilidad y Fiscalidad</t>
  </si>
  <si>
    <t>CONTABILIDAD I</t>
  </si>
  <si>
    <t>CONTABILIDAD II</t>
  </si>
  <si>
    <t>GARCÍA REYES SANDRA LISETH</t>
  </si>
  <si>
    <t>Ingeniera en auditoría</t>
  </si>
  <si>
    <t>Máster en dirección y administración de empresas</t>
  </si>
  <si>
    <t>CONTABILIDAD DE COSTOS II</t>
  </si>
  <si>
    <t>ZAMBRANO MARÍA FERNANDA</t>
  </si>
  <si>
    <t>Administración de empresas</t>
  </si>
  <si>
    <t>Tributación</t>
  </si>
  <si>
    <t>ESTÁNDAR: TITULARIDAD DEL PROFESORADO</t>
  </si>
  <si>
    <t>TTP: Tasa de titularidad del profesorado</t>
  </si>
  <si>
    <t>Valoración</t>
  </si>
  <si>
    <t>Factor para selección de m</t>
  </si>
  <si>
    <t>Factor para selección de t</t>
  </si>
  <si>
    <r>
      <rPr>
        <b/>
        <sz val="9"/>
        <color theme="1"/>
        <rFont val="Calibri"/>
        <family val="2"/>
        <scheme val="minor"/>
      </rPr>
      <t>t (Tamaño):</t>
    </r>
    <r>
      <rPr>
        <sz val="9"/>
        <color theme="1"/>
        <rFont val="Calibri"/>
        <family val="2"/>
        <scheme val="minor"/>
      </rPr>
      <t xml:space="preserve"> Considera la dificultad que enfrenta la carrera tomando en cuenta su número de profesores frente al total de profesores de la Universidad. 
Este factor tiene un valor máximo del 5%.</t>
    </r>
  </si>
  <si>
    <t xml:space="preserve">Total de profesores que han asistido a eventos de actualización científica, </t>
  </si>
  <si>
    <t>Número total de profesores relacionados con la carrera.</t>
  </si>
  <si>
    <t>Actualización científica, didáctica y pedagógica</t>
  </si>
  <si>
    <t>*Cursos de al menos 32 horas de duración</t>
  </si>
  <si>
    <t xml:space="preserve">Total de profesores en el periodo de evaluación. </t>
  </si>
  <si>
    <t>Obras de relevancia, libros y capítulos de libros</t>
  </si>
  <si>
    <t xml:space="preserve">Total de profesores (se tomará en cuenta todos los profesores que fueron parte de la carrera en el periodo de evaluación. </t>
  </si>
  <si>
    <t>Factor de impacto:- Se pondera el reconocimiento de acuerdo a la ubicación de la revista en el cuartil de impacto bibliométrico de las bases SCOPUS o Web of Science.</t>
  </si>
  <si>
    <t xml:space="preserve">Factor de proyectos.- Reconoce que los artículos que provienen de proyectos de investigación financiadas con fondos nacionales  externos, promuevan el desarrollo de las capacidades investigativas de la institución. </t>
  </si>
  <si>
    <t>Publicación de artículos en revistas indizadas</t>
  </si>
  <si>
    <t>EJEMPLO PARA TENER LOS DATOS DE LAS VARIABLES</t>
  </si>
  <si>
    <t>Nombre de la revista</t>
  </si>
  <si>
    <t xml:space="preserve">Publicación </t>
  </si>
  <si>
    <t>Fecha de publicación</t>
  </si>
  <si>
    <t>Bases de datos</t>
  </si>
  <si>
    <t>Cuartil</t>
  </si>
  <si>
    <t>Total de publicaciones por cuartil</t>
  </si>
  <si>
    <t>Provienen de proyectos de investigación</t>
  </si>
  <si>
    <t>Biología Tropical</t>
  </si>
  <si>
    <t>Nombre de la publicación</t>
  </si>
  <si>
    <t>Latindex</t>
  </si>
  <si>
    <t>NA</t>
  </si>
  <si>
    <t>No</t>
  </si>
  <si>
    <t>NA= No aplica</t>
  </si>
  <si>
    <t>HHHH</t>
  </si>
  <si>
    <t>AAAA</t>
  </si>
  <si>
    <t>BBB</t>
  </si>
  <si>
    <t>LILACS</t>
  </si>
  <si>
    <t>CCC</t>
  </si>
  <si>
    <t>OAJI</t>
  </si>
  <si>
    <t>DDD</t>
  </si>
  <si>
    <t>DOAJ</t>
  </si>
  <si>
    <t>Biología</t>
  </si>
  <si>
    <t>Scielo</t>
  </si>
  <si>
    <t>Journal of Biomolecular Techniques</t>
  </si>
  <si>
    <t>Scopus</t>
  </si>
  <si>
    <t>Q3</t>
  </si>
  <si>
    <t>SI</t>
  </si>
  <si>
    <t>BMC Structural Biology</t>
  </si>
  <si>
    <t>Q4</t>
  </si>
  <si>
    <t>Journal of Genetics</t>
  </si>
  <si>
    <t>Total de artículos publicados (incluye regionales y mundiales)</t>
  </si>
  <si>
    <t>Total de artículos provenientes de proyectos de investigación</t>
  </si>
  <si>
    <t>Total de estudiantes matriculados en la carrera en el periodo de evaluación, que fueron admitidos dos años antes.</t>
  </si>
  <si>
    <t xml:space="preserve"> Total de estudiantes que fueron admitidos en la carrera dos años antes del periodo de evaluación.</t>
  </si>
  <si>
    <t xml:space="preserve">Tasa de permanencia del estudiantado </t>
  </si>
  <si>
    <t>Estudiantes</t>
  </si>
  <si>
    <t>Cohorte</t>
  </si>
  <si>
    <t xml:space="preserve">Estudiantes que ingresaron por primera vez (primer nivel)a la carrera </t>
  </si>
  <si>
    <t>*Las cohortes son puras (sin reingresos, homologaciones, repetidores)</t>
  </si>
  <si>
    <t xml:space="preserve">Total de estudiantes matriculados en el primer nivel, en las cohortes definidas. </t>
  </si>
  <si>
    <r>
      <rPr>
        <b/>
        <sz val="9"/>
        <color theme="1"/>
        <rFont val="Calibri"/>
        <family val="2"/>
        <scheme val="minor"/>
      </rPr>
      <t>PT:</t>
    </r>
    <r>
      <rPr>
        <sz val="9"/>
        <color theme="1"/>
        <rFont val="Calibri"/>
        <family val="2"/>
        <scheme val="minor"/>
      </rPr>
      <t xml:space="preserve"> Total del profesores titulares (Se tomará en cuenta a todos los profesores titulares que fueron parte de la carrera en el periodo de evaluación)</t>
    </r>
  </si>
  <si>
    <r>
      <rPr>
        <b/>
        <sz val="9"/>
        <color theme="1"/>
        <rFont val="Calibri"/>
        <family val="2"/>
        <scheme val="minor"/>
      </rPr>
      <t>PT 2015:</t>
    </r>
    <r>
      <rPr>
        <sz val="9"/>
        <color theme="1"/>
        <rFont val="Calibri"/>
        <family val="2"/>
        <scheme val="minor"/>
      </rPr>
      <t xml:space="preserve"> Total de profesores titulares de la carrera en el año 2015 (Se tomará en cuenta a los profesores titulares de los periodos académicos ordinarios de 2015)</t>
    </r>
  </si>
  <si>
    <r>
      <rPr>
        <b/>
        <sz val="9"/>
        <color theme="1"/>
        <rFont val="Calibri"/>
        <family val="2"/>
        <scheme val="minor"/>
      </rPr>
      <t>TP:</t>
    </r>
    <r>
      <rPr>
        <sz val="9"/>
        <color theme="1"/>
        <rFont val="Calibri"/>
        <family val="2"/>
        <scheme val="minor"/>
      </rPr>
      <t xml:space="preserve"> Total de profesores (Se tomará en cuenta a todos los profesores que fueron parte de la carrera en el periodo de evaluación)</t>
    </r>
  </si>
  <si>
    <r>
      <rPr>
        <b/>
        <sz val="9"/>
        <color theme="1"/>
        <rFont val="Calibri"/>
        <family val="2"/>
        <scheme val="minor"/>
      </rPr>
      <t>TPU:</t>
    </r>
    <r>
      <rPr>
        <sz val="9"/>
        <color theme="1"/>
        <rFont val="Calibri"/>
        <family val="2"/>
        <scheme val="minor"/>
      </rPr>
      <t xml:space="preserve"> Total de profesores de la ULEAM que fueron parte de la institución en el periodo de evaluación</t>
    </r>
  </si>
  <si>
    <r>
      <rPr>
        <b/>
        <sz val="9"/>
        <color theme="1"/>
        <rFont val="Calibri"/>
        <family val="2"/>
        <scheme val="minor"/>
      </rPr>
      <t>m (Mejora):</t>
    </r>
    <r>
      <rPr>
        <sz val="9"/>
        <color theme="1"/>
        <rFont val="Calibri"/>
        <family val="2"/>
        <scheme val="minor"/>
      </rPr>
      <t xml:space="preserve"> Se refiere al avance registrado por la institución respecto al profesorado titular en el periodo de evaluación, en relación con el periodo de tres años antes. Se calcula como el valor mínimo entre el 15% y la tasa de variación de titularidad de profesores del periodo de evaluación 2018, frente a los periodos de 2015. Si esta tasa es negativa, se asume el valor 0. Este factor tiene un valor máximo del 5%.</t>
    </r>
  </si>
  <si>
    <t>2020-1</t>
  </si>
  <si>
    <t>2020-2</t>
  </si>
  <si>
    <t>Composición del cuerpo académico</t>
  </si>
  <si>
    <t>Total de profesores con formación académica de PhD obtenida en una institución de educación superior de: i) listado de universidades de excelencia ; ii) listado de IES para el programa de becas para doctorado (PHD) para docentes de universidades y escuelas politécnicas; o iii) Listado de IES en los rankings de universidades de Latinoamérica , y, que evidencien logros académicos y experiencia en investigación.</t>
  </si>
  <si>
    <t>Total de profesores con formación académica de MSc, especialidad en áreas de ciencias de la salud, obtenida en el listado de universidades de excelencia o en IES que constan en rankings internacionales de Latinoamérica , y, que evidencian logros académicos y experiencia en investigación.</t>
  </si>
  <si>
    <t>Total de profesores con formación académica de PhD no incluida en PhDE.</t>
  </si>
  <si>
    <t>Total de profesores con formación académica de MsC, especialidad en áreas de ciencias de la salud, no incluida en MScE.</t>
  </si>
  <si>
    <t>Total de libros publicados en los periodos académicos ordinarios 2019 y 2020</t>
  </si>
  <si>
    <t>Total de capítulos de libros publicados en los periodos académicos ordinarios 2019 y 2020</t>
  </si>
  <si>
    <t xml:space="preserve">Total de artículos publicados en revistas indizadas en bases de datos en los periodos académicos ordinarios 2019 y 2020. No se reconocerán más de 10 artículos por autor en el periodo establecido (2019-2020), debido a que el profesorado debe atender las otras funciones sustantivas, y la información histórica del SES muestra, en ciertos casos, una concentración de las publicaciones en pocos profesores. Tampoco se reconocerán artículos con más de 4 autores con filiación de IES ecuatorianas. </t>
  </si>
  <si>
    <t>Total de artículos publicados en revistas de cuartil 1 de la base de datos SCOPUS o Web of Science, en los periodos académicos ordinarios 2019 y 2020.</t>
  </si>
  <si>
    <t>Total de artículos publicados en revistas de cuartil 2 de la base de datos SCOPUS o Web of Science, en los periodos académicos ordinarios 2019 y 2020.</t>
  </si>
  <si>
    <t>Total de artículos publicados en revistas de cuartil 3 de la base de datos SCOPUS o Web of Science, en los periodos académicos ordinarios 2019 y 2020.</t>
  </si>
  <si>
    <t>Total de artículos publicados en revistas de cuartil 4 de la base de datos SCOPUS o Web of Science, en los periodos académicos ordinarios 2019 y 2020.</t>
  </si>
  <si>
    <t>Total de artículos provenientes de proyectos de investigación, en los periodos académicos ordinarios 2019 y 2020.</t>
  </si>
  <si>
    <t>2018 (1) 
2018 (2)</t>
  </si>
  <si>
    <t>2020 (1)
2020 (2)</t>
  </si>
  <si>
    <t>Total De estudiantes matriculados en primer nivel en las cohortes definidas, que se graduaron en el tiempo reglamentario (se entenderá por el tiempo reglamentario la duración de la carrera más tres periodos académicos ordinarios establecidos en el RRA)</t>
  </si>
  <si>
    <t>Total de estudiantes matriculados en primer nivel en las cohortes definidas, que se graduaron hasta un año después del tiempo reglamentario</t>
  </si>
  <si>
    <t>Tasa de titulación grado</t>
  </si>
  <si>
    <t>Estudiantes que se encuentran matriculados en la carrera, que ingresaron por primera vez en el 2018</t>
  </si>
  <si>
    <t>https://www.scimagojr.com/journalrank.php?country=CO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</si>
</sst>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_);_(* \(#,##0.00\);_(* &quot;-&quot;??_);_(@_)"/>
    <numFmt numFmtId="165" formatCode="_-* #,##0.00\ _€_-;\-* #,##0.00\ _€_-;_-* &quot;-&quot;??\ _€_-;_-@_-"/>
    <numFmt numFmtId="166" formatCode="0.00000"/>
    <numFmt numFmtId="167" formatCode="0.000"/>
  </numFmts>
  <fonts count="12" x14ac:knownFonts="1">
    <font>
      <sz val="11"/>
      <color theme="1"/>
      <name val="Calibri"/>
      <family val="2"/>
      <scheme val="minor"/>
    </font>
    <font>
      <b/>
      <sz val="11"/>
      <color theme="1"/>
      <name val="Calibri"/>
      <family val="2"/>
      <scheme val="minor"/>
    </font>
    <font>
      <sz val="11"/>
      <color theme="1"/>
      <name val="Times New Roman"/>
      <family val="1"/>
    </font>
    <font>
      <b/>
      <sz val="11"/>
      <color theme="1"/>
      <name val="Times New Roman"/>
      <family val="1"/>
    </font>
    <font>
      <b/>
      <sz val="14"/>
      <color theme="1"/>
      <name val="Calibri"/>
      <family val="2"/>
      <scheme val="minor"/>
    </font>
    <font>
      <sz val="14"/>
      <color theme="1"/>
      <name val="Calibri"/>
      <family val="2"/>
      <scheme val="minor"/>
    </font>
    <font>
      <sz val="9"/>
      <color theme="1"/>
      <name val="Calibri"/>
      <family val="2"/>
      <scheme val="minor"/>
    </font>
    <font>
      <b/>
      <sz val="9"/>
      <color theme="1"/>
      <name val="Calibri"/>
      <family val="2"/>
      <scheme val="minor"/>
    </font>
    <font>
      <b/>
      <sz val="9"/>
      <color indexed="81"/>
      <name val="Tahoma"/>
      <family val="2"/>
    </font>
    <font>
      <sz val="9"/>
      <color indexed="81"/>
      <name val="Tahoma"/>
      <family val="2"/>
    </font>
    <font>
      <sz val="11"/>
      <color theme="1"/>
      <name val="Calibri"/>
      <family val="2"/>
      <scheme val="minor"/>
    </font>
    <font>
      <sz val="11"/>
      <color rgb="FF000000"/>
      <name val="Calibri"/>
      <family val="2"/>
      <charset val="204"/>
    </font>
  </fonts>
  <fills count="7">
    <fill>
      <patternFill patternType="none"/>
    </fill>
    <fill>
      <patternFill patternType="gray125"/>
    </fill>
    <fill>
      <patternFill patternType="solid">
        <fgColor theme="4" tint="0.39997558519241921"/>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4" tint="0.59999389629810485"/>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164" fontId="10" fillId="0" borderId="0" applyFont="0" applyFill="0" applyBorder="0" applyAlignment="0" applyProtection="0"/>
    <xf numFmtId="0" fontId="11" fillId="0" borderId="0"/>
    <xf numFmtId="165" fontId="11" fillId="0" borderId="0" applyFont="0" applyFill="0" applyBorder="0" applyAlignment="0" applyProtection="0"/>
  </cellStyleXfs>
  <cellXfs count="97">
    <xf numFmtId="0" fontId="0" fillId="0" borderId="0" xfId="0"/>
    <xf numFmtId="0" fontId="2" fillId="0" borderId="1" xfId="0" applyFont="1" applyBorder="1" applyAlignment="1" applyProtection="1">
      <alignment wrapText="1"/>
      <protection locked="0"/>
    </xf>
    <xf numFmtId="0" fontId="0" fillId="0" borderId="1" xfId="0" applyBorder="1" applyAlignment="1" applyProtection="1">
      <alignment vertical="center"/>
      <protection locked="0"/>
    </xf>
    <xf numFmtId="0" fontId="0" fillId="0" borderId="0" xfId="0" applyProtection="1">
      <protection locked="0"/>
    </xf>
    <xf numFmtId="0" fontId="2" fillId="0" borderId="1" xfId="0" applyFont="1" applyBorder="1" applyProtection="1">
      <protection locked="0"/>
    </xf>
    <xf numFmtId="0" fontId="2" fillId="2" borderId="1" xfId="0" applyFont="1" applyFill="1" applyBorder="1" applyProtection="1">
      <protection locked="0"/>
    </xf>
    <xf numFmtId="0" fontId="0" fillId="0" borderId="3" xfId="0" applyBorder="1" applyProtection="1">
      <protection locked="0"/>
    </xf>
    <xf numFmtId="0" fontId="0" fillId="0" borderId="6" xfId="0" applyBorder="1" applyProtection="1">
      <protection locked="0"/>
    </xf>
    <xf numFmtId="0" fontId="6" fillId="0" borderId="0" xfId="0" applyFont="1" applyProtection="1">
      <protection locked="0"/>
    </xf>
    <xf numFmtId="0" fontId="7" fillId="0" borderId="0" xfId="0" applyFont="1" applyBorder="1" applyProtection="1">
      <protection locked="0"/>
    </xf>
    <xf numFmtId="0" fontId="7" fillId="0" borderId="0" xfId="0" applyFont="1" applyBorder="1" applyAlignment="1" applyProtection="1">
      <alignment horizontal="center" vertical="center" wrapText="1"/>
      <protection locked="0"/>
    </xf>
    <xf numFmtId="0" fontId="7" fillId="0" borderId="0" xfId="0" applyFont="1" applyBorder="1" applyAlignment="1" applyProtection="1">
      <alignment vertical="center"/>
      <protection locked="0"/>
    </xf>
    <xf numFmtId="0" fontId="7" fillId="0" borderId="7" xfId="0" applyFont="1" applyBorder="1" applyProtection="1">
      <protection locked="0"/>
    </xf>
    <xf numFmtId="0" fontId="6" fillId="2" borderId="0" xfId="0" applyFont="1" applyFill="1" applyBorder="1" applyProtection="1">
      <protection locked="0"/>
    </xf>
    <xf numFmtId="0" fontId="6" fillId="0" borderId="0" xfId="0" applyFont="1" applyBorder="1" applyAlignment="1" applyProtection="1">
      <alignment horizontal="right"/>
      <protection locked="0"/>
    </xf>
    <xf numFmtId="0" fontId="6" fillId="0" borderId="0" xfId="0" applyFont="1" applyBorder="1" applyAlignment="1" applyProtection="1">
      <alignment horizontal="center"/>
      <protection locked="0"/>
    </xf>
    <xf numFmtId="0" fontId="6" fillId="2" borderId="7" xfId="0" applyFont="1" applyFill="1" applyBorder="1" applyAlignment="1" applyProtection="1">
      <alignment horizontal="center"/>
      <protection locked="0"/>
    </xf>
    <xf numFmtId="0" fontId="6" fillId="0" borderId="0" xfId="0" applyFont="1" applyBorder="1" applyAlignment="1" applyProtection="1">
      <alignment vertical="center"/>
      <protection locked="0"/>
    </xf>
    <xf numFmtId="0" fontId="6" fillId="0" borderId="0" xfId="0" applyFont="1" applyBorder="1" applyAlignment="1" applyProtection="1">
      <alignment horizontal="right" vertical="center"/>
      <protection locked="0"/>
    </xf>
    <xf numFmtId="0" fontId="6" fillId="0" borderId="7" xfId="0" applyFont="1" applyBorder="1" applyAlignment="1" applyProtection="1">
      <alignment horizontal="center"/>
      <protection locked="0"/>
    </xf>
    <xf numFmtId="0" fontId="6" fillId="0" borderId="0" xfId="0" applyFont="1" applyBorder="1" applyProtection="1">
      <protection locked="0"/>
    </xf>
    <xf numFmtId="0" fontId="0" fillId="0" borderId="0" xfId="0" applyBorder="1" applyProtection="1">
      <protection locked="0"/>
    </xf>
    <xf numFmtId="0" fontId="6" fillId="0" borderId="0" xfId="0" applyFont="1" applyBorder="1" applyAlignment="1" applyProtection="1">
      <alignment horizontal="center" wrapText="1"/>
      <protection locked="0"/>
    </xf>
    <xf numFmtId="0" fontId="0" fillId="0" borderId="7" xfId="0"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0" fontId="6" fillId="2" borderId="0" xfId="0" applyFont="1" applyFill="1" applyBorder="1" applyAlignment="1" applyProtection="1">
      <alignment vertical="center"/>
      <protection locked="0"/>
    </xf>
    <xf numFmtId="0" fontId="6" fillId="2" borderId="0" xfId="0" applyFont="1" applyFill="1" applyBorder="1" applyAlignment="1" applyProtection="1">
      <alignment horizontal="center" vertical="center"/>
      <protection locked="0"/>
    </xf>
    <xf numFmtId="0" fontId="0" fillId="0" borderId="8" xfId="0" applyBorder="1" applyProtection="1">
      <protection locked="0"/>
    </xf>
    <xf numFmtId="0" fontId="0" fillId="0" borderId="9" xfId="0" applyBorder="1" applyProtection="1">
      <protection locked="0"/>
    </xf>
    <xf numFmtId="0" fontId="0" fillId="0" borderId="10" xfId="0" applyBorder="1" applyAlignment="1" applyProtection="1">
      <alignment horizontal="center"/>
      <protection locked="0"/>
    </xf>
    <xf numFmtId="164" fontId="0" fillId="2" borderId="1" xfId="1" applyFont="1" applyFill="1" applyBorder="1" applyProtection="1">
      <protection hidden="1"/>
    </xf>
    <xf numFmtId="0" fontId="1" fillId="0" borderId="1" xfId="0" applyFont="1" applyBorder="1" applyAlignment="1" applyProtection="1">
      <protection locked="0"/>
    </xf>
    <xf numFmtId="0" fontId="1" fillId="0" borderId="0" xfId="0" applyFont="1" applyAlignment="1" applyProtection="1">
      <protection locked="0"/>
    </xf>
    <xf numFmtId="2" fontId="5" fillId="5" borderId="1" xfId="0" applyNumberFormat="1" applyFont="1" applyFill="1" applyBorder="1" applyAlignment="1" applyProtection="1">
      <protection locked="0"/>
    </xf>
    <xf numFmtId="0" fontId="6" fillId="5" borderId="1" xfId="0" applyFont="1" applyFill="1" applyBorder="1" applyAlignment="1" applyProtection="1">
      <alignment vertical="center"/>
      <protection locked="0"/>
    </xf>
    <xf numFmtId="0" fontId="6" fillId="5" borderId="1" xfId="0" applyFont="1" applyFill="1" applyBorder="1" applyAlignment="1" applyProtection="1">
      <alignment vertical="center" wrapText="1"/>
      <protection locked="0"/>
    </xf>
    <xf numFmtId="2" fontId="4" fillId="5" borderId="1" xfId="0" applyNumberFormat="1" applyFont="1" applyFill="1" applyBorder="1" applyAlignment="1" applyProtection="1">
      <alignment horizontal="center" vertical="center"/>
      <protection hidden="1"/>
    </xf>
    <xf numFmtId="0" fontId="0" fillId="0" borderId="1" xfId="0" applyFont="1" applyBorder="1" applyAlignment="1" applyProtection="1">
      <protection hidden="1"/>
    </xf>
    <xf numFmtId="166" fontId="0" fillId="0" borderId="1" xfId="0" applyNumberFormat="1" applyBorder="1" applyAlignment="1" applyProtection="1">
      <alignment horizontal="center" vertical="center"/>
      <protection hidden="1"/>
    </xf>
    <xf numFmtId="167" fontId="0" fillId="0" borderId="1" xfId="0" applyNumberFormat="1" applyBorder="1" applyAlignment="1" applyProtection="1">
      <alignment horizontal="center" vertical="center"/>
      <protection hidden="1"/>
    </xf>
    <xf numFmtId="0" fontId="0" fillId="0" borderId="1" xfId="0" applyBorder="1" applyProtection="1">
      <protection locked="0"/>
    </xf>
    <xf numFmtId="0" fontId="3" fillId="2" borderId="1" xfId="0" applyFont="1" applyFill="1" applyBorder="1" applyAlignment="1" applyProtection="1">
      <alignment wrapText="1"/>
      <protection locked="0"/>
    </xf>
    <xf numFmtId="0" fontId="1" fillId="2" borderId="1" xfId="0" applyFont="1" applyFill="1" applyBorder="1" applyProtection="1">
      <protection locked="0"/>
    </xf>
    <xf numFmtId="0" fontId="2" fillId="0" borderId="0" xfId="0" applyFont="1" applyProtection="1">
      <protection locked="0"/>
    </xf>
    <xf numFmtId="164" fontId="1" fillId="2" borderId="1" xfId="1" applyFont="1" applyFill="1" applyBorder="1" applyAlignment="1" applyProtection="1">
      <alignment vertical="center"/>
      <protection hidden="1"/>
    </xf>
    <xf numFmtId="0" fontId="2" fillId="0" borderId="1" xfId="0" applyFont="1" applyBorder="1" applyAlignment="1" applyProtection="1">
      <alignment vertical="center" wrapText="1"/>
      <protection locked="0"/>
    </xf>
    <xf numFmtId="0" fontId="2" fillId="3" borderId="1" xfId="0" applyFont="1" applyFill="1" applyBorder="1" applyAlignment="1" applyProtection="1">
      <alignment vertical="center" wrapText="1"/>
      <protection locked="0"/>
    </xf>
    <xf numFmtId="0" fontId="2" fillId="4" borderId="1" xfId="0" applyFont="1" applyFill="1" applyBorder="1" applyAlignment="1" applyProtection="1">
      <alignment vertical="center" wrapText="1"/>
      <protection locked="0"/>
    </xf>
    <xf numFmtId="0" fontId="3" fillId="2" borderId="1" xfId="0" applyFont="1" applyFill="1" applyBorder="1" applyAlignment="1" applyProtection="1">
      <alignment vertical="center"/>
      <protection locked="0"/>
    </xf>
    <xf numFmtId="0" fontId="1" fillId="0" borderId="0" xfId="0" applyFont="1" applyBorder="1" applyAlignment="1" applyProtection="1">
      <alignment horizontal="center"/>
      <protection locked="0"/>
    </xf>
    <xf numFmtId="0" fontId="1" fillId="0" borderId="1" xfId="0" applyFont="1" applyBorder="1" applyAlignment="1" applyProtection="1">
      <alignment horizontal="center" vertical="center"/>
      <protection locked="0"/>
    </xf>
    <xf numFmtId="0" fontId="1" fillId="0" borderId="1" xfId="0" applyFont="1" applyBorder="1" applyAlignment="1" applyProtection="1">
      <alignment horizontal="center" vertical="center" wrapText="1"/>
      <protection locked="0"/>
    </xf>
    <xf numFmtId="0" fontId="0" fillId="0" borderId="1" xfId="0" applyBorder="1" applyAlignment="1" applyProtection="1">
      <alignment horizontal="center"/>
      <protection locked="0"/>
    </xf>
    <xf numFmtId="0" fontId="0" fillId="0" borderId="1" xfId="0" applyFont="1" applyBorder="1" applyAlignment="1" applyProtection="1">
      <alignment horizontal="left" vertical="center"/>
      <protection locked="0"/>
    </xf>
    <xf numFmtId="0" fontId="0" fillId="0" borderId="1" xfId="0" applyFont="1" applyBorder="1" applyAlignment="1" applyProtection="1">
      <alignment horizontal="center" vertical="center"/>
      <protection locked="0"/>
    </xf>
    <xf numFmtId="0" fontId="0" fillId="0" borderId="1" xfId="0" applyFont="1" applyBorder="1" applyAlignment="1" applyProtection="1">
      <alignment horizontal="center" vertical="center" wrapText="1"/>
      <protection locked="0"/>
    </xf>
    <xf numFmtId="164" fontId="0" fillId="3" borderId="1" xfId="1" applyFont="1" applyFill="1" applyBorder="1" applyAlignment="1" applyProtection="1">
      <alignment vertical="center"/>
      <protection hidden="1"/>
    </xf>
    <xf numFmtId="164" fontId="0" fillId="4" borderId="1" xfId="1" applyFont="1" applyFill="1" applyBorder="1" applyAlignment="1" applyProtection="1">
      <alignment vertical="center"/>
      <protection hidden="1"/>
    </xf>
    <xf numFmtId="164" fontId="0" fillId="2" borderId="1" xfId="1" applyFont="1" applyFill="1" applyBorder="1" applyAlignment="1" applyProtection="1">
      <alignment vertical="center"/>
      <protection hidden="1"/>
    </xf>
    <xf numFmtId="0" fontId="3" fillId="2" borderId="1" xfId="0" applyFont="1" applyFill="1" applyBorder="1" applyProtection="1">
      <protection locked="0"/>
    </xf>
    <xf numFmtId="0" fontId="0" fillId="0" borderId="1" xfId="0" applyBorder="1" applyAlignment="1" applyProtection="1">
      <alignment wrapText="1"/>
      <protection locked="0"/>
    </xf>
    <xf numFmtId="0" fontId="0" fillId="0" borderId="1" xfId="0" applyBorder="1" applyAlignment="1" applyProtection="1">
      <alignment horizontal="center" vertical="center" wrapText="1"/>
      <protection locked="0"/>
    </xf>
    <xf numFmtId="0" fontId="1" fillId="2" borderId="1" xfId="0" applyFont="1" applyFill="1" applyBorder="1" applyProtection="1">
      <protection hidden="1"/>
    </xf>
    <xf numFmtId="0" fontId="0" fillId="0" borderId="1" xfId="0" applyBorder="1" applyAlignment="1" applyProtection="1">
      <alignment vertical="center"/>
      <protection hidden="1"/>
    </xf>
    <xf numFmtId="0" fontId="0" fillId="0" borderId="1" xfId="0" applyBorder="1" applyProtection="1">
      <protection hidden="1"/>
    </xf>
    <xf numFmtId="0" fontId="0" fillId="0" borderId="0" xfId="0" applyBorder="1" applyAlignment="1" applyProtection="1">
      <alignment horizontal="center"/>
      <protection locked="0"/>
    </xf>
    <xf numFmtId="0" fontId="0" fillId="0" borderId="7" xfId="0" applyBorder="1" applyAlignment="1" applyProtection="1">
      <alignment horizontal="center"/>
      <protection locked="0"/>
    </xf>
    <xf numFmtId="0" fontId="6" fillId="0" borderId="0" xfId="0" applyFont="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0" fillId="0" borderId="9" xfId="0" applyBorder="1" applyAlignment="1" applyProtection="1">
      <alignment horizontal="center"/>
      <protection locked="0"/>
    </xf>
    <xf numFmtId="0" fontId="0" fillId="0" borderId="6"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164" fontId="0" fillId="0" borderId="1" xfId="1" applyFont="1" applyBorder="1" applyAlignment="1" applyProtection="1">
      <alignment vertical="center"/>
      <protection hidden="1"/>
    </xf>
    <xf numFmtId="0" fontId="0" fillId="2" borderId="1" xfId="0" applyFill="1" applyBorder="1" applyAlignment="1" applyProtection="1">
      <alignment vertical="center"/>
      <protection locked="0"/>
    </xf>
    <xf numFmtId="0" fontId="1" fillId="0" borderId="4" xfId="0" applyFont="1" applyBorder="1" applyAlignment="1" applyProtection="1">
      <alignment horizontal="center"/>
      <protection locked="0"/>
    </xf>
    <xf numFmtId="0" fontId="1" fillId="0" borderId="5" xfId="0" applyFont="1" applyBorder="1" applyAlignment="1" applyProtection="1">
      <alignment horizontal="center"/>
      <protection locked="0"/>
    </xf>
    <xf numFmtId="0" fontId="0" fillId="0" borderId="0" xfId="0" applyBorder="1" applyAlignment="1" applyProtection="1">
      <alignment horizontal="center"/>
      <protection locked="0"/>
    </xf>
    <xf numFmtId="0" fontId="0" fillId="0" borderId="7" xfId="0" applyBorder="1" applyAlignment="1" applyProtection="1">
      <alignment horizontal="center"/>
      <protection locked="0"/>
    </xf>
    <xf numFmtId="0" fontId="6" fillId="0" borderId="0" xfId="0" applyFont="1" applyAlignment="1" applyProtection="1">
      <alignment horizontal="center" vertical="center"/>
      <protection locked="0"/>
    </xf>
    <xf numFmtId="0" fontId="6" fillId="0" borderId="0" xfId="0" applyFont="1" applyBorder="1" applyAlignment="1" applyProtection="1">
      <alignment horizontal="left" vertical="center"/>
      <protection locked="0"/>
    </xf>
    <xf numFmtId="0" fontId="6" fillId="0" borderId="0" xfId="0" applyFont="1" applyBorder="1" applyAlignment="1" applyProtection="1">
      <alignment horizontal="center" vertical="center"/>
      <protection locked="0"/>
    </xf>
    <xf numFmtId="0" fontId="0" fillId="0" borderId="6" xfId="0" applyBorder="1" applyAlignment="1" applyProtection="1">
      <alignment horizontal="center"/>
      <protection locked="0"/>
    </xf>
    <xf numFmtId="0" fontId="6" fillId="2" borderId="0" xfId="0" applyFont="1" applyFill="1" applyBorder="1" applyAlignment="1" applyProtection="1">
      <alignment horizontal="center" vertical="center" wrapText="1"/>
      <protection locked="0"/>
    </xf>
    <xf numFmtId="0" fontId="0" fillId="0" borderId="9" xfId="0" applyBorder="1" applyAlignment="1" applyProtection="1">
      <alignment horizontal="center"/>
      <protection locked="0"/>
    </xf>
    <xf numFmtId="0" fontId="6" fillId="0" borderId="0" xfId="0" applyFont="1" applyBorder="1" applyAlignment="1" applyProtection="1">
      <alignment horizontal="center" vertical="center" wrapText="1"/>
      <protection locked="0"/>
    </xf>
    <xf numFmtId="0" fontId="0" fillId="0" borderId="6" xfId="0" applyBorder="1" applyAlignment="1" applyProtection="1">
      <alignment horizontal="center" vertical="center"/>
      <protection locked="0"/>
    </xf>
    <xf numFmtId="0" fontId="0" fillId="0" borderId="0" xfId="0" applyAlignment="1" applyProtection="1">
      <alignment horizontal="left"/>
      <protection locked="0"/>
    </xf>
    <xf numFmtId="0" fontId="1" fillId="0" borderId="2" xfId="0" applyFont="1" applyBorder="1" applyAlignment="1" applyProtection="1">
      <alignment horizontal="center" vertical="center"/>
      <protection locked="0"/>
    </xf>
    <xf numFmtId="0" fontId="0" fillId="0" borderId="12" xfId="0" applyBorder="1" applyAlignment="1" applyProtection="1">
      <alignment horizontal="right"/>
      <protection locked="0"/>
    </xf>
    <xf numFmtId="0" fontId="0" fillId="0" borderId="13" xfId="0" applyBorder="1" applyAlignment="1" applyProtection="1">
      <alignment horizontal="right"/>
      <protection locked="0"/>
    </xf>
    <xf numFmtId="0" fontId="0" fillId="0" borderId="14" xfId="0" applyBorder="1" applyAlignment="1" applyProtection="1">
      <alignment horizontal="right"/>
      <protection locked="0"/>
    </xf>
    <xf numFmtId="0" fontId="1" fillId="0" borderId="11" xfId="0" applyFont="1" applyBorder="1" applyAlignment="1" applyProtection="1">
      <alignment horizontal="center"/>
      <protection locked="0"/>
    </xf>
    <xf numFmtId="0" fontId="0" fillId="0" borderId="1" xfId="0" applyBorder="1" applyAlignment="1" applyProtection="1">
      <alignment horizontal="center" vertical="center"/>
      <protection locked="0"/>
    </xf>
    <xf numFmtId="0" fontId="0" fillId="0" borderId="1" xfId="0" applyBorder="1" applyAlignment="1" applyProtection="1">
      <alignment vertical="center" wrapText="1"/>
      <protection locked="0"/>
    </xf>
    <xf numFmtId="0" fontId="1" fillId="6" borderId="1" xfId="0" applyFont="1" applyFill="1" applyBorder="1" applyProtection="1">
      <protection locked="0"/>
    </xf>
    <xf numFmtId="0" fontId="0" fillId="6" borderId="1" xfId="0" applyFill="1" applyBorder="1" applyProtection="1">
      <protection locked="0"/>
    </xf>
    <xf numFmtId="0" fontId="0" fillId="6" borderId="1" xfId="0" applyFill="1" applyBorder="1" applyProtection="1">
      <protection hidden="1"/>
    </xf>
  </cellXfs>
  <cellStyles count="4">
    <cellStyle name="Millares" xfId="1" builtinId="3"/>
    <cellStyle name="Millares 2" xf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K17"/>
  <sheetViews>
    <sheetView zoomScale="93" zoomScaleNormal="93" workbookViewId="0">
      <selection activeCell="A18" sqref="A18"/>
    </sheetView>
  </sheetViews>
  <sheetFormatPr baseColWidth="10" defaultColWidth="11.42578125" defaultRowHeight="15" x14ac:dyDescent="0.25"/>
  <cols>
    <col min="1" max="1" width="47.28515625" style="3" customWidth="1"/>
    <col min="2" max="2" width="11.85546875" style="3" bestFit="1" customWidth="1"/>
    <col min="3" max="3" width="4.140625" style="3" customWidth="1"/>
    <col min="4" max="4" width="24.42578125" style="3" customWidth="1"/>
    <col min="5" max="5" width="21.85546875" style="3" customWidth="1"/>
    <col min="6" max="6" width="16.7109375" style="3" customWidth="1"/>
    <col min="7" max="7" width="27.140625" style="3" customWidth="1"/>
    <col min="8" max="10" width="11.42578125" style="3"/>
    <col min="11" max="11" width="16.5703125" style="3" customWidth="1"/>
    <col min="12" max="16384" width="11.42578125" style="3"/>
  </cols>
  <sheetData>
    <row r="2" spans="1:11" ht="45" x14ac:dyDescent="0.25">
      <c r="A2" s="1" t="s">
        <v>0</v>
      </c>
      <c r="B2" s="2">
        <v>34</v>
      </c>
    </row>
    <row r="3" spans="1:11" ht="30" x14ac:dyDescent="0.25">
      <c r="A3" s="1" t="s">
        <v>1</v>
      </c>
      <c r="B3" s="2">
        <v>9</v>
      </c>
    </row>
    <row r="4" spans="1:11" x14ac:dyDescent="0.25">
      <c r="A4" s="4" t="s">
        <v>2</v>
      </c>
      <c r="B4" s="2">
        <v>80</v>
      </c>
    </row>
    <row r="5" spans="1:11" x14ac:dyDescent="0.25">
      <c r="A5" s="5" t="s">
        <v>3</v>
      </c>
      <c r="B5" s="30">
        <f>((B2)+(1.5*(B3)))/B4</f>
        <v>0.59375</v>
      </c>
    </row>
    <row r="6" spans="1:11" ht="15.75" thickBot="1" x14ac:dyDescent="0.3"/>
    <row r="7" spans="1:11" x14ac:dyDescent="0.25">
      <c r="C7" s="6"/>
      <c r="D7" s="74" t="s">
        <v>4</v>
      </c>
      <c r="E7" s="74"/>
      <c r="F7" s="74"/>
      <c r="G7" s="74"/>
      <c r="H7" s="74"/>
      <c r="I7" s="74"/>
      <c r="J7" s="74"/>
      <c r="K7" s="75"/>
    </row>
    <row r="8" spans="1:11" x14ac:dyDescent="0.25">
      <c r="C8" s="7"/>
      <c r="D8" s="76"/>
      <c r="E8" s="76"/>
      <c r="F8" s="76"/>
      <c r="G8" s="76"/>
      <c r="H8" s="76"/>
      <c r="I8" s="76"/>
      <c r="J8" s="76"/>
      <c r="K8" s="77"/>
    </row>
    <row r="9" spans="1:11" ht="24.75" customHeight="1" x14ac:dyDescent="0.25">
      <c r="A9" s="8"/>
      <c r="C9" s="7"/>
      <c r="D9" s="9" t="s">
        <v>5</v>
      </c>
      <c r="E9" s="10" t="s">
        <v>6</v>
      </c>
      <c r="F9" s="10" t="s">
        <v>7</v>
      </c>
      <c r="G9" s="11" t="s">
        <v>8</v>
      </c>
      <c r="H9" s="9" t="s">
        <v>9</v>
      </c>
      <c r="I9" s="9" t="s">
        <v>9</v>
      </c>
      <c r="J9" s="9" t="s">
        <v>10</v>
      </c>
      <c r="K9" s="12" t="s">
        <v>11</v>
      </c>
    </row>
    <row r="10" spans="1:11" ht="15" customHeight="1" x14ac:dyDescent="0.25">
      <c r="A10" s="78"/>
      <c r="C10" s="81">
        <v>1</v>
      </c>
      <c r="D10" s="79" t="s">
        <v>12</v>
      </c>
      <c r="E10" s="80" t="s">
        <v>13</v>
      </c>
      <c r="F10" s="82" t="s">
        <v>14</v>
      </c>
      <c r="G10" s="13" t="s">
        <v>15</v>
      </c>
      <c r="H10" s="14" t="s">
        <v>91</v>
      </c>
      <c r="I10" s="14" t="s">
        <v>92</v>
      </c>
      <c r="J10" s="15"/>
      <c r="K10" s="16">
        <v>1</v>
      </c>
    </row>
    <row r="11" spans="1:11" x14ac:dyDescent="0.25">
      <c r="A11" s="78"/>
      <c r="C11" s="81"/>
      <c r="D11" s="79"/>
      <c r="E11" s="80"/>
      <c r="F11" s="82"/>
      <c r="G11" s="13" t="s">
        <v>16</v>
      </c>
      <c r="H11" s="14" t="s">
        <v>91</v>
      </c>
      <c r="I11" s="14" t="s">
        <v>92</v>
      </c>
      <c r="J11" s="15"/>
      <c r="K11" s="16">
        <v>1</v>
      </c>
    </row>
    <row r="12" spans="1:11" ht="24" customHeight="1" x14ac:dyDescent="0.25">
      <c r="A12" s="67"/>
      <c r="C12" s="85">
        <v>2</v>
      </c>
      <c r="D12" s="80" t="s">
        <v>17</v>
      </c>
      <c r="E12" s="84" t="s">
        <v>18</v>
      </c>
      <c r="F12" s="84" t="s">
        <v>19</v>
      </c>
      <c r="G12" s="17" t="s">
        <v>20</v>
      </c>
      <c r="H12" s="14" t="s">
        <v>91</v>
      </c>
      <c r="I12" s="14"/>
      <c r="J12" s="15">
        <v>1</v>
      </c>
      <c r="K12" s="19"/>
    </row>
    <row r="13" spans="1:11" x14ac:dyDescent="0.25">
      <c r="C13" s="85"/>
      <c r="D13" s="80"/>
      <c r="E13" s="84"/>
      <c r="F13" s="84"/>
      <c r="G13" s="20" t="s">
        <v>21</v>
      </c>
      <c r="H13" s="21"/>
      <c r="I13" s="14" t="s">
        <v>92</v>
      </c>
      <c r="J13" s="65">
        <v>1</v>
      </c>
      <c r="K13" s="66"/>
    </row>
    <row r="14" spans="1:11" ht="36.75" x14ac:dyDescent="0.25">
      <c r="C14" s="70">
        <v>3</v>
      </c>
      <c r="D14" s="17" t="s">
        <v>22</v>
      </c>
      <c r="E14" s="17" t="s">
        <v>23</v>
      </c>
      <c r="F14" s="22" t="s">
        <v>24</v>
      </c>
      <c r="G14" s="17" t="s">
        <v>25</v>
      </c>
      <c r="H14" s="14" t="s">
        <v>91</v>
      </c>
      <c r="I14" s="14" t="s">
        <v>92</v>
      </c>
      <c r="J14" s="68"/>
      <c r="K14" s="23">
        <v>1</v>
      </c>
    </row>
    <row r="15" spans="1:11" ht="36" customHeight="1" x14ac:dyDescent="0.25">
      <c r="C15" s="85">
        <v>4</v>
      </c>
      <c r="D15" s="79" t="s">
        <v>26</v>
      </c>
      <c r="E15" s="79" t="s">
        <v>23</v>
      </c>
      <c r="F15" s="82" t="s">
        <v>19</v>
      </c>
      <c r="G15" s="17" t="s">
        <v>27</v>
      </c>
      <c r="H15" s="14" t="s">
        <v>91</v>
      </c>
      <c r="I15" s="14" t="s">
        <v>92</v>
      </c>
      <c r="J15" s="68"/>
      <c r="K15" s="24">
        <v>1</v>
      </c>
    </row>
    <row r="16" spans="1:11" x14ac:dyDescent="0.25">
      <c r="C16" s="85"/>
      <c r="D16" s="79"/>
      <c r="E16" s="79"/>
      <c r="F16" s="82"/>
      <c r="G16" s="25" t="s">
        <v>28</v>
      </c>
      <c r="H16" s="18"/>
      <c r="I16" s="14" t="s">
        <v>92</v>
      </c>
      <c r="J16" s="26">
        <v>1</v>
      </c>
      <c r="K16" s="24"/>
    </row>
    <row r="17" spans="3:11" ht="15.75" thickBot="1" x14ac:dyDescent="0.3">
      <c r="C17" s="27"/>
      <c r="D17" s="28"/>
      <c r="E17" s="28"/>
      <c r="F17" s="28"/>
      <c r="G17" s="28"/>
      <c r="H17" s="83"/>
      <c r="I17" s="83"/>
      <c r="J17" s="69"/>
      <c r="K17" s="29"/>
    </row>
  </sheetData>
  <sheetProtection algorithmName="SHA-512" hashValue="xPwGWpnzrsvu/70h/TF+3K2dx5kWd7UOXx0abEgptmEu+NFlfWc6BYHvttdbHXckZPYYZT8SEFj3rmf78ETqZg==" saltValue="vnupsdkZ4weutnSIvjMTrA==" spinCount="100000" sheet="1" objects="1" scenarios="1"/>
  <mergeCells count="16">
    <mergeCell ref="H17:I17"/>
    <mergeCell ref="F12:F13"/>
    <mergeCell ref="E12:E13"/>
    <mergeCell ref="D12:D13"/>
    <mergeCell ref="C12:C13"/>
    <mergeCell ref="F15:F16"/>
    <mergeCell ref="E15:E16"/>
    <mergeCell ref="D15:D16"/>
    <mergeCell ref="C15:C16"/>
    <mergeCell ref="D7:K7"/>
    <mergeCell ref="D8:K8"/>
    <mergeCell ref="A10:A11"/>
    <mergeCell ref="D10:D11"/>
    <mergeCell ref="E10:E11"/>
    <mergeCell ref="C10:C11"/>
    <mergeCell ref="F10:F11"/>
  </mergeCell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C7"/>
  <sheetViews>
    <sheetView zoomScale="95" zoomScaleNormal="95" workbookViewId="0">
      <selection activeCell="C7" sqref="C7"/>
    </sheetView>
  </sheetViews>
  <sheetFormatPr baseColWidth="10" defaultRowHeight="15" x14ac:dyDescent="0.25"/>
  <cols>
    <col min="1" max="1" width="99.28515625" style="3" customWidth="1"/>
    <col min="2" max="16384" width="11.42578125" style="3"/>
  </cols>
  <sheetData>
    <row r="2" spans="1:3" ht="72" customHeight="1" x14ac:dyDescent="0.25">
      <c r="A2" s="60" t="s">
        <v>94</v>
      </c>
      <c r="B2" s="2"/>
      <c r="C2" s="63">
        <f>(1.5*B2)</f>
        <v>0</v>
      </c>
    </row>
    <row r="3" spans="1:3" ht="51" customHeight="1" x14ac:dyDescent="0.25">
      <c r="A3" s="60" t="s">
        <v>95</v>
      </c>
      <c r="B3" s="2"/>
      <c r="C3" s="63">
        <f>(1.25*B3)</f>
        <v>0</v>
      </c>
    </row>
    <row r="4" spans="1:3" ht="24.75" customHeight="1" x14ac:dyDescent="0.25">
      <c r="A4" s="60" t="s">
        <v>96</v>
      </c>
      <c r="B4" s="2"/>
      <c r="C4" s="63">
        <f>B4</f>
        <v>0</v>
      </c>
    </row>
    <row r="5" spans="1:3" ht="39.75" customHeight="1" x14ac:dyDescent="0.25">
      <c r="A5" s="60" t="s">
        <v>97</v>
      </c>
      <c r="B5" s="2"/>
      <c r="C5" s="63">
        <f>B5</f>
        <v>0</v>
      </c>
    </row>
    <row r="6" spans="1:3" x14ac:dyDescent="0.25">
      <c r="A6" s="60" t="s">
        <v>36</v>
      </c>
      <c r="B6" s="2"/>
      <c r="C6" s="63">
        <f>B6</f>
        <v>0</v>
      </c>
    </row>
    <row r="7" spans="1:3" x14ac:dyDescent="0.25">
      <c r="A7" s="5" t="s">
        <v>93</v>
      </c>
      <c r="B7" s="73"/>
      <c r="C7" s="72" t="e">
        <f>((C2+C3+C4+C5)/C6)</f>
        <v>#DIV/0!</v>
      </c>
    </row>
  </sheetData>
  <sheetProtection algorithmName="SHA-512" hashValue="xunhnLlwhqJfylRiNztBbcVZ6S0Mj0q1ZH6XmcWpqcPiqieDWVawUNPfbqpDwXe9CHnmzZ0C20ZjlrNfSRyncQ==" saltValue="2y6CrMdofyE0CJ4B/6xCHg==" spinCount="100000" sheet="1" objects="1" scenarios="1"/>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J20"/>
  <sheetViews>
    <sheetView topLeftCell="B1" workbookViewId="0">
      <selection activeCell="C4" sqref="C4"/>
    </sheetView>
  </sheetViews>
  <sheetFormatPr baseColWidth="10" defaultColWidth="11.42578125" defaultRowHeight="15" x14ac:dyDescent="0.25"/>
  <cols>
    <col min="1" max="1" width="11.42578125" style="3"/>
    <col min="2" max="2" width="14.140625" style="3" bestFit="1" customWidth="1"/>
    <col min="3" max="4" width="126.7109375" style="3" bestFit="1" customWidth="1"/>
    <col min="5" max="5" width="23.42578125" style="3" customWidth="1"/>
    <col min="6" max="16384" width="11.42578125" style="3"/>
  </cols>
  <sheetData>
    <row r="2" spans="2:10" ht="24" customHeight="1" x14ac:dyDescent="0.25">
      <c r="B2" s="87" t="s">
        <v>29</v>
      </c>
      <c r="C2" s="87"/>
    </row>
    <row r="3" spans="2:10" ht="18.75" x14ac:dyDescent="0.25">
      <c r="B3" s="36">
        <f>100*(B6/B8+B11+B13)</f>
        <v>94.839337877312573</v>
      </c>
      <c r="C3" s="31" t="s">
        <v>30</v>
      </c>
      <c r="E3" s="32"/>
      <c r="G3" s="32"/>
      <c r="H3" s="32"/>
      <c r="I3" s="32"/>
      <c r="J3" s="32"/>
    </row>
    <row r="4" spans="2:10" ht="18.75" x14ac:dyDescent="0.3">
      <c r="B4" s="33" t="s">
        <v>31</v>
      </c>
      <c r="C4" s="37" t="str">
        <f>IF(B3&lt;17.92,"Incumplimiento",IF(B3&lt;35.85,"Cumplimiento insuficiente",IF(B3&lt;53.77,"Cumplimiento parcial",IF(B3&lt;71.69,"Aproximación del cumplimiento","Cumplimiento satisfactorio"))))</f>
        <v>Cumplimiento satisfactorio</v>
      </c>
      <c r="E4" s="32"/>
      <c r="G4" s="32"/>
      <c r="H4" s="32"/>
      <c r="I4" s="32"/>
      <c r="J4" s="32"/>
    </row>
    <row r="6" spans="2:10" ht="24.95" customHeight="1" x14ac:dyDescent="0.25">
      <c r="B6" s="71">
        <v>11</v>
      </c>
      <c r="C6" s="34" t="s">
        <v>86</v>
      </c>
    </row>
    <row r="7" spans="2:10" ht="24.95" customHeight="1" x14ac:dyDescent="0.25">
      <c r="B7" s="71">
        <v>7</v>
      </c>
      <c r="C7" s="34" t="s">
        <v>87</v>
      </c>
    </row>
    <row r="8" spans="2:10" ht="24.95" customHeight="1" x14ac:dyDescent="0.25">
      <c r="B8" s="71">
        <v>26</v>
      </c>
      <c r="C8" s="34" t="s">
        <v>88</v>
      </c>
    </row>
    <row r="9" spans="2:10" ht="24.95" customHeight="1" x14ac:dyDescent="0.25">
      <c r="B9" s="71">
        <v>1027</v>
      </c>
      <c r="C9" s="35" t="s">
        <v>89</v>
      </c>
    </row>
    <row r="10" spans="2:10" ht="24.95" customHeight="1" x14ac:dyDescent="0.25">
      <c r="B10" s="38">
        <f>IF((B6/B7-1)&lt;0,0,B6/B7-1)</f>
        <v>0.5714285714285714</v>
      </c>
      <c r="C10" s="34" t="s">
        <v>32</v>
      </c>
    </row>
    <row r="11" spans="2:10" ht="40.5" customHeight="1" x14ac:dyDescent="0.25">
      <c r="B11" s="39">
        <f>MIN(B10,0.5)</f>
        <v>0.5</v>
      </c>
      <c r="C11" s="35" t="s">
        <v>90</v>
      </c>
    </row>
    <row r="12" spans="2:10" ht="24.95" customHeight="1" x14ac:dyDescent="0.25">
      <c r="B12" s="38">
        <f>B8/B9</f>
        <v>2.5316455696202531E-2</v>
      </c>
      <c r="C12" s="34" t="s">
        <v>33</v>
      </c>
    </row>
    <row r="13" spans="2:10" ht="30.75" customHeight="1" x14ac:dyDescent="0.25">
      <c r="B13" s="39">
        <f>MIN(0.5,B12)</f>
        <v>2.5316455696202531E-2</v>
      </c>
      <c r="C13" s="35" t="s">
        <v>34</v>
      </c>
    </row>
    <row r="16" spans="2:10" x14ac:dyDescent="0.25">
      <c r="D16" s="86"/>
      <c r="E16" s="86"/>
      <c r="F16" s="86"/>
      <c r="G16" s="86"/>
      <c r="H16" s="86"/>
      <c r="I16" s="86"/>
      <c r="J16" s="86"/>
    </row>
    <row r="17" spans="4:10" x14ac:dyDescent="0.25">
      <c r="D17" s="86"/>
      <c r="E17" s="86"/>
      <c r="F17" s="86"/>
      <c r="G17" s="86"/>
      <c r="H17" s="86"/>
      <c r="I17" s="86"/>
      <c r="J17" s="86"/>
    </row>
    <row r="18" spans="4:10" x14ac:dyDescent="0.25">
      <c r="D18" s="86"/>
      <c r="E18" s="86"/>
      <c r="F18" s="86"/>
      <c r="G18" s="86"/>
      <c r="H18" s="86"/>
      <c r="I18" s="86"/>
      <c r="J18" s="86"/>
    </row>
    <row r="19" spans="4:10" x14ac:dyDescent="0.25">
      <c r="D19" s="86"/>
      <c r="E19" s="86"/>
      <c r="F19" s="86"/>
      <c r="G19" s="86"/>
      <c r="H19" s="86"/>
      <c r="I19" s="86"/>
      <c r="J19" s="86"/>
    </row>
    <row r="20" spans="4:10" x14ac:dyDescent="0.25">
      <c r="D20" s="86"/>
      <c r="E20" s="86"/>
      <c r="F20" s="86"/>
      <c r="G20" s="86"/>
      <c r="H20" s="86"/>
      <c r="I20" s="86"/>
      <c r="J20" s="86"/>
    </row>
  </sheetData>
  <sheetProtection algorithmName="SHA-512" hashValue="SIsNXbImhfAyUJrONMyyFusvKSqaWlPBCv2TGU0epd35vFwF7jagS6EO40/1YmrwUmUsriq28bfSOvOO4MOzTg==" saltValue="bNVfL1iOrRxXl+5ZSQBUTw==" spinCount="100000" sheet="1" objects="1" scenarios="1"/>
  <mergeCells count="6">
    <mergeCell ref="D20:J20"/>
    <mergeCell ref="B2:C2"/>
    <mergeCell ref="D16:J16"/>
    <mergeCell ref="D17:J17"/>
    <mergeCell ref="D18:J18"/>
    <mergeCell ref="D19:J19"/>
  </mergeCells>
  <pageMargins left="0.7" right="0.7" top="0.75" bottom="0.75" header="0.3" footer="0.3"/>
  <pageSetup orientation="portrait" horizontalDpi="360" verticalDpi="36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C8"/>
  <sheetViews>
    <sheetView workbookViewId="0">
      <selection activeCell="E21" sqref="E21"/>
    </sheetView>
  </sheetViews>
  <sheetFormatPr baseColWidth="10" defaultColWidth="11.42578125" defaultRowHeight="15" x14ac:dyDescent="0.25"/>
  <cols>
    <col min="1" max="1" width="47.28515625" style="43" customWidth="1"/>
    <col min="2" max="2" width="0" style="3" hidden="1" customWidth="1"/>
    <col min="3" max="3" width="11.85546875" style="3" bestFit="1" customWidth="1"/>
    <col min="4" max="16384" width="11.42578125" style="3"/>
  </cols>
  <sheetData>
    <row r="3" spans="1:3" ht="30" x14ac:dyDescent="0.25">
      <c r="A3" s="1" t="s">
        <v>35</v>
      </c>
      <c r="B3" s="40"/>
      <c r="C3" s="2">
        <v>30</v>
      </c>
    </row>
    <row r="4" spans="1:3" ht="30" x14ac:dyDescent="0.25">
      <c r="A4" s="1" t="s">
        <v>36</v>
      </c>
      <c r="B4" s="40"/>
      <c r="C4" s="2">
        <v>60</v>
      </c>
    </row>
    <row r="5" spans="1:3" x14ac:dyDescent="0.25">
      <c r="A5" s="41" t="s">
        <v>37</v>
      </c>
      <c r="B5" s="42"/>
      <c r="C5" s="44">
        <f>(100*(C3/C4))</f>
        <v>50</v>
      </c>
    </row>
    <row r="8" spans="1:3" x14ac:dyDescent="0.25">
      <c r="A8" s="43" t="s">
        <v>38</v>
      </c>
    </row>
  </sheetData>
  <sheetProtection algorithmName="SHA-512" hashValue="9rw3UgbFDJv5aEIfkQP/R2/cVX5piH19O0GwL/RvBKEnXbfukPKVmbP0CzqToxIEdt6OJnR5cwHYHc4kNCF5kg==" saltValue="yvwE6P1akVC6sFsb5+OwLA==" spinCount="100000" sheet="1" objects="1" scenarios="1"/>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C6"/>
  <sheetViews>
    <sheetView workbookViewId="0">
      <selection activeCell="A9" sqref="A9"/>
    </sheetView>
  </sheetViews>
  <sheetFormatPr baseColWidth="10" defaultColWidth="11.42578125" defaultRowHeight="15" x14ac:dyDescent="0.25"/>
  <cols>
    <col min="1" max="1" width="47.28515625" style="43" customWidth="1"/>
    <col min="2" max="2" width="0" style="3" hidden="1" customWidth="1"/>
    <col min="3" max="3" width="11.85546875" style="3" bestFit="1" customWidth="1"/>
    <col min="4" max="16384" width="11.42578125" style="3"/>
  </cols>
  <sheetData>
    <row r="3" spans="1:3" ht="30" x14ac:dyDescent="0.25">
      <c r="A3" s="1" t="s">
        <v>98</v>
      </c>
      <c r="B3" s="40"/>
      <c r="C3" s="2">
        <v>5</v>
      </c>
    </row>
    <row r="4" spans="1:3" ht="30" x14ac:dyDescent="0.25">
      <c r="A4" s="1" t="s">
        <v>99</v>
      </c>
      <c r="B4" s="40"/>
      <c r="C4" s="2">
        <v>10</v>
      </c>
    </row>
    <row r="5" spans="1:3" x14ac:dyDescent="0.25">
      <c r="A5" s="1" t="s">
        <v>39</v>
      </c>
      <c r="B5" s="40"/>
      <c r="C5" s="2">
        <v>60</v>
      </c>
    </row>
    <row r="6" spans="1:3" x14ac:dyDescent="0.25">
      <c r="A6" s="41" t="s">
        <v>40</v>
      </c>
      <c r="B6" s="42"/>
      <c r="C6" s="44">
        <f>((C3)+(0.1*(C4)))/((0.5)*(C5))</f>
        <v>0.2</v>
      </c>
    </row>
  </sheetData>
  <sheetProtection algorithmName="SHA-512" hashValue="IDbgZkEm9g4qGmUTTcRkgKCU9syvvvgSpjjP7y7YemHbCUEb5Szj5DuMFeVSnfcRd9RDMqYxLhx/hA/eRk0iDg==" saltValue="EPT5/lNwepPu8EdNGWNFSQ==" spinCount="100000" sheet="1" objects="1" scenarios="1"/>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N26"/>
  <sheetViews>
    <sheetView topLeftCell="A2" zoomScale="84" zoomScaleNormal="84" workbookViewId="0">
      <selection activeCell="D14" sqref="D14"/>
    </sheetView>
  </sheetViews>
  <sheetFormatPr baseColWidth="10" defaultColWidth="11.42578125" defaultRowHeight="15" x14ac:dyDescent="0.25"/>
  <cols>
    <col min="1" max="1" width="96.42578125" style="43" customWidth="1"/>
    <col min="2" max="2" width="11.85546875" style="3" bestFit="1" customWidth="1"/>
    <col min="3" max="3" width="11.42578125" style="3"/>
    <col min="4" max="4" width="4.140625" style="3" customWidth="1"/>
    <col min="5" max="5" width="37" style="3" customWidth="1"/>
    <col min="6" max="6" width="26.42578125" style="3" customWidth="1"/>
    <col min="7" max="7" width="15.7109375" style="3" customWidth="1"/>
    <col min="8" max="8" width="29.5703125" style="3" customWidth="1"/>
    <col min="9" max="9" width="11.42578125" style="3"/>
    <col min="10" max="10" width="18.140625" style="3" customWidth="1"/>
    <col min="11" max="11" width="13.85546875" style="3" customWidth="1"/>
    <col min="12" max="16384" width="11.42578125" style="3"/>
  </cols>
  <sheetData>
    <row r="2" spans="1:14" ht="75" x14ac:dyDescent="0.25">
      <c r="A2" s="45" t="s">
        <v>100</v>
      </c>
      <c r="B2" s="2">
        <v>10</v>
      </c>
    </row>
    <row r="3" spans="1:14" ht="30" x14ac:dyDescent="0.25">
      <c r="A3" s="45" t="s">
        <v>41</v>
      </c>
      <c r="B3" s="2">
        <v>60</v>
      </c>
    </row>
    <row r="4" spans="1:14" ht="30" x14ac:dyDescent="0.25">
      <c r="A4" s="45" t="s">
        <v>101</v>
      </c>
      <c r="B4" s="2">
        <v>0</v>
      </c>
    </row>
    <row r="5" spans="1:14" ht="30" x14ac:dyDescent="0.25">
      <c r="A5" s="45" t="s">
        <v>102</v>
      </c>
      <c r="B5" s="2">
        <v>0</v>
      </c>
    </row>
    <row r="6" spans="1:14" ht="30" x14ac:dyDescent="0.25">
      <c r="A6" s="45" t="s">
        <v>103</v>
      </c>
      <c r="B6" s="2">
        <v>1</v>
      </c>
    </row>
    <row r="7" spans="1:14" ht="30" x14ac:dyDescent="0.25">
      <c r="A7" s="45" t="s">
        <v>104</v>
      </c>
      <c r="B7" s="2">
        <v>2</v>
      </c>
    </row>
    <row r="8" spans="1:14" ht="30" x14ac:dyDescent="0.25">
      <c r="A8" s="45" t="s">
        <v>105</v>
      </c>
      <c r="B8" s="2">
        <v>2</v>
      </c>
    </row>
    <row r="9" spans="1:14" ht="30" x14ac:dyDescent="0.25">
      <c r="A9" s="46" t="s">
        <v>42</v>
      </c>
      <c r="B9" s="56">
        <f>MIN(((B2)/(0.5*B3)),(((B4*1)+(B5*0.75)+(B6*0.5)+(B7*0.25))/B3))</f>
        <v>1.6666666666666666E-2</v>
      </c>
    </row>
    <row r="10" spans="1:14" ht="30" x14ac:dyDescent="0.25">
      <c r="A10" s="47" t="s">
        <v>43</v>
      </c>
      <c r="B10" s="57">
        <f>MIN(((0.5)*((B2)/(0.5*B3))),(B8/B2))</f>
        <v>0.16666666666666666</v>
      </c>
    </row>
    <row r="11" spans="1:14" x14ac:dyDescent="0.25">
      <c r="A11" s="48" t="s">
        <v>44</v>
      </c>
      <c r="B11" s="58">
        <f>(B2/(0.5*B3))+(B9)+(B10)</f>
        <v>0.51666666666666661</v>
      </c>
    </row>
    <row r="13" spans="1:14" x14ac:dyDescent="0.25">
      <c r="A13" s="43" t="s">
        <v>112</v>
      </c>
      <c r="E13" s="91" t="s">
        <v>45</v>
      </c>
      <c r="F13" s="91"/>
      <c r="G13" s="91"/>
      <c r="H13" s="91"/>
      <c r="I13" s="91"/>
      <c r="J13" s="91"/>
      <c r="K13" s="49"/>
    </row>
    <row r="14" spans="1:14" ht="45" x14ac:dyDescent="0.25">
      <c r="E14" s="50" t="s">
        <v>46</v>
      </c>
      <c r="F14" s="50" t="s">
        <v>47</v>
      </c>
      <c r="G14" s="51" t="s">
        <v>48</v>
      </c>
      <c r="H14" s="50" t="s">
        <v>49</v>
      </c>
      <c r="I14" s="50" t="s">
        <v>50</v>
      </c>
      <c r="J14" s="51" t="s">
        <v>51</v>
      </c>
      <c r="K14" s="51" t="s">
        <v>52</v>
      </c>
    </row>
    <row r="15" spans="1:14" x14ac:dyDescent="0.25">
      <c r="D15" s="52">
        <v>1</v>
      </c>
      <c r="E15" s="53" t="s">
        <v>53</v>
      </c>
      <c r="F15" s="53" t="s">
        <v>54</v>
      </c>
      <c r="G15" s="53"/>
      <c r="H15" s="54" t="s">
        <v>55</v>
      </c>
      <c r="I15" s="54" t="s">
        <v>56</v>
      </c>
      <c r="J15" s="55" t="s">
        <v>56</v>
      </c>
      <c r="K15" s="55" t="s">
        <v>57</v>
      </c>
      <c r="N15" s="3" t="s">
        <v>58</v>
      </c>
    </row>
    <row r="16" spans="1:14" x14ac:dyDescent="0.25">
      <c r="D16" s="52">
        <v>2</v>
      </c>
      <c r="E16" s="53" t="s">
        <v>59</v>
      </c>
      <c r="F16" s="53"/>
      <c r="G16" s="53"/>
      <c r="H16" s="54" t="s">
        <v>55</v>
      </c>
      <c r="I16" s="54" t="s">
        <v>56</v>
      </c>
      <c r="J16" s="55" t="s">
        <v>56</v>
      </c>
      <c r="K16" s="55" t="s">
        <v>57</v>
      </c>
    </row>
    <row r="17" spans="4:12" x14ac:dyDescent="0.25">
      <c r="D17" s="52">
        <v>3</v>
      </c>
      <c r="E17" s="53" t="s">
        <v>60</v>
      </c>
      <c r="F17" s="53"/>
      <c r="G17" s="53"/>
      <c r="H17" s="54" t="s">
        <v>55</v>
      </c>
      <c r="I17" s="54" t="s">
        <v>56</v>
      </c>
      <c r="J17" s="55" t="s">
        <v>56</v>
      </c>
      <c r="K17" s="55" t="s">
        <v>57</v>
      </c>
    </row>
    <row r="18" spans="4:12" x14ac:dyDescent="0.25">
      <c r="D18" s="52">
        <v>4</v>
      </c>
      <c r="E18" s="53" t="s">
        <v>61</v>
      </c>
      <c r="F18" s="53"/>
      <c r="G18" s="53"/>
      <c r="H18" s="54" t="s">
        <v>62</v>
      </c>
      <c r="I18" s="54" t="s">
        <v>56</v>
      </c>
      <c r="J18" s="55" t="s">
        <v>56</v>
      </c>
      <c r="K18" s="55" t="s">
        <v>57</v>
      </c>
    </row>
    <row r="19" spans="4:12" x14ac:dyDescent="0.25">
      <c r="D19" s="52">
        <v>5</v>
      </c>
      <c r="E19" s="53" t="s">
        <v>63</v>
      </c>
      <c r="F19" s="53"/>
      <c r="G19" s="53"/>
      <c r="H19" s="54" t="s">
        <v>64</v>
      </c>
      <c r="I19" s="54" t="s">
        <v>56</v>
      </c>
      <c r="J19" s="55" t="s">
        <v>56</v>
      </c>
      <c r="K19" s="55" t="s">
        <v>57</v>
      </c>
    </row>
    <row r="20" spans="4:12" x14ac:dyDescent="0.25">
      <c r="D20" s="52">
        <v>6</v>
      </c>
      <c r="E20" s="53" t="s">
        <v>65</v>
      </c>
      <c r="F20" s="53"/>
      <c r="G20" s="53"/>
      <c r="H20" s="54" t="s">
        <v>66</v>
      </c>
      <c r="I20" s="54" t="s">
        <v>56</v>
      </c>
      <c r="J20" s="55" t="s">
        <v>56</v>
      </c>
      <c r="K20" s="55" t="s">
        <v>57</v>
      </c>
    </row>
    <row r="21" spans="4:12" x14ac:dyDescent="0.25">
      <c r="D21" s="52">
        <v>7</v>
      </c>
      <c r="E21" s="53" t="s">
        <v>67</v>
      </c>
      <c r="F21" s="53"/>
      <c r="G21" s="53"/>
      <c r="H21" s="54" t="s">
        <v>68</v>
      </c>
      <c r="I21" s="54" t="s">
        <v>56</v>
      </c>
      <c r="J21" s="55" t="s">
        <v>56</v>
      </c>
      <c r="K21" s="55" t="s">
        <v>57</v>
      </c>
    </row>
    <row r="22" spans="4:12" x14ac:dyDescent="0.25">
      <c r="D22" s="52">
        <v>8</v>
      </c>
      <c r="E22" s="40" t="s">
        <v>69</v>
      </c>
      <c r="F22" s="53"/>
      <c r="G22" s="53"/>
      <c r="H22" s="52" t="s">
        <v>70</v>
      </c>
      <c r="I22" s="52" t="s">
        <v>71</v>
      </c>
      <c r="J22" s="71">
        <v>1</v>
      </c>
      <c r="K22" s="55" t="s">
        <v>72</v>
      </c>
    </row>
    <row r="23" spans="4:12" x14ac:dyDescent="0.25">
      <c r="D23" s="52">
        <v>9</v>
      </c>
      <c r="E23" s="40" t="s">
        <v>73</v>
      </c>
      <c r="F23" s="53"/>
      <c r="G23" s="53"/>
      <c r="H23" s="52" t="s">
        <v>70</v>
      </c>
      <c r="I23" s="52" t="s">
        <v>74</v>
      </c>
      <c r="J23" s="92">
        <v>2</v>
      </c>
      <c r="K23" s="55" t="s">
        <v>72</v>
      </c>
    </row>
    <row r="24" spans="4:12" x14ac:dyDescent="0.25">
      <c r="D24" s="52">
        <v>10</v>
      </c>
      <c r="E24" s="40" t="s">
        <v>75</v>
      </c>
      <c r="F24" s="53"/>
      <c r="G24" s="53"/>
      <c r="H24" s="52" t="s">
        <v>70</v>
      </c>
      <c r="I24" s="52" t="s">
        <v>74</v>
      </c>
      <c r="J24" s="92"/>
      <c r="K24" s="55" t="s">
        <v>57</v>
      </c>
    </row>
    <row r="25" spans="4:12" x14ac:dyDescent="0.25">
      <c r="D25" s="88" t="s">
        <v>76</v>
      </c>
      <c r="E25" s="89"/>
      <c r="F25" s="89"/>
      <c r="G25" s="89"/>
      <c r="H25" s="89"/>
      <c r="I25" s="89"/>
      <c r="J25" s="90"/>
      <c r="K25" s="52"/>
      <c r="L25" s="40">
        <v>10</v>
      </c>
    </row>
    <row r="26" spans="4:12" x14ac:dyDescent="0.25">
      <c r="D26" s="88" t="s">
        <v>77</v>
      </c>
      <c r="E26" s="89"/>
      <c r="F26" s="89"/>
      <c r="G26" s="89"/>
      <c r="H26" s="89"/>
      <c r="I26" s="89"/>
      <c r="J26" s="90"/>
      <c r="K26" s="52"/>
      <c r="L26" s="40">
        <v>2</v>
      </c>
    </row>
  </sheetData>
  <sheetProtection algorithmName="SHA-512" hashValue="PJp1t0yyH6DYFKBjLm1Ng/HqNbzaY4EVV34IrndipwPpC5+/BT5Xhq5RNoFabvC5JJpWZ7jv/KbGwv04k0SeRQ==" saltValue="j7dRpYXSRVwiPARqDJoXXQ==" spinCount="100000" sheet="1" objects="1" scenarios="1"/>
  <mergeCells count="4">
    <mergeCell ref="D25:J25"/>
    <mergeCell ref="D26:J26"/>
    <mergeCell ref="E13:J13"/>
    <mergeCell ref="J23:J24"/>
  </mergeCells>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13"/>
  <sheetViews>
    <sheetView workbookViewId="0">
      <selection activeCell="C9" sqref="C9"/>
    </sheetView>
  </sheetViews>
  <sheetFormatPr baseColWidth="10" defaultColWidth="11.42578125" defaultRowHeight="15" x14ac:dyDescent="0.25"/>
  <cols>
    <col min="1" max="1" width="48.42578125" style="3" customWidth="1"/>
    <col min="2" max="16384" width="11.42578125" style="3"/>
  </cols>
  <sheetData>
    <row r="3" spans="1:2" ht="58.5" customHeight="1" x14ac:dyDescent="0.25">
      <c r="A3" s="45" t="s">
        <v>78</v>
      </c>
      <c r="B3" s="2">
        <v>67</v>
      </c>
    </row>
    <row r="4" spans="1:2" ht="30" x14ac:dyDescent="0.25">
      <c r="A4" s="1" t="s">
        <v>79</v>
      </c>
      <c r="B4" s="2">
        <v>80</v>
      </c>
    </row>
    <row r="5" spans="1:2" x14ac:dyDescent="0.25">
      <c r="A5" s="59" t="s">
        <v>80</v>
      </c>
      <c r="B5" s="62">
        <f>(100)*(B3/B4)</f>
        <v>83.75</v>
      </c>
    </row>
    <row r="8" spans="1:2" x14ac:dyDescent="0.25">
      <c r="A8" s="50" t="s">
        <v>81</v>
      </c>
      <c r="B8" s="50" t="s">
        <v>82</v>
      </c>
    </row>
    <row r="9" spans="1:2" ht="30" x14ac:dyDescent="0.25">
      <c r="A9" s="60" t="s">
        <v>83</v>
      </c>
      <c r="B9" s="61" t="s">
        <v>106</v>
      </c>
    </row>
    <row r="10" spans="1:2" ht="30" x14ac:dyDescent="0.25">
      <c r="A10" s="60" t="s">
        <v>111</v>
      </c>
      <c r="B10" s="61" t="s">
        <v>107</v>
      </c>
    </row>
    <row r="13" spans="1:2" x14ac:dyDescent="0.25">
      <c r="A13" s="3" t="s">
        <v>84</v>
      </c>
    </row>
  </sheetData>
  <sheetProtection algorithmName="SHA-512" hashValue="QqJ9/v2eX3TPMQ9DAWtwVsbd/oRkL/YCqkwxw8D5eFRG4DCLmhFFyBr/E4BAInLn3ImhNxcWTKV7tYHsGjj3cw==" saltValue="NGafsI9BvVZHWjoG0nBAog==" spinCount="100000"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C6"/>
  <sheetViews>
    <sheetView tabSelected="1" zoomScale="96" zoomScaleNormal="96" workbookViewId="0">
      <selection activeCell="A9" sqref="A9"/>
    </sheetView>
  </sheetViews>
  <sheetFormatPr baseColWidth="10" defaultRowHeight="15" x14ac:dyDescent="0.25"/>
  <cols>
    <col min="1" max="1" width="83.28515625" style="3" customWidth="1"/>
    <col min="2" max="16384" width="11.42578125" style="3"/>
  </cols>
  <sheetData>
    <row r="3" spans="1:3" ht="58.5" customHeight="1" x14ac:dyDescent="0.25">
      <c r="A3" s="93" t="s">
        <v>108</v>
      </c>
      <c r="B3" s="40"/>
      <c r="C3" s="64">
        <f>B3</f>
        <v>0</v>
      </c>
    </row>
    <row r="4" spans="1:3" ht="30" x14ac:dyDescent="0.25">
      <c r="A4" s="60" t="s">
        <v>109</v>
      </c>
      <c r="B4" s="40"/>
      <c r="C4" s="64">
        <f>(0.5*B4)</f>
        <v>0</v>
      </c>
    </row>
    <row r="5" spans="1:3" x14ac:dyDescent="0.25">
      <c r="A5" s="40" t="s">
        <v>85</v>
      </c>
      <c r="B5" s="40"/>
      <c r="C5" s="64">
        <f>B5</f>
        <v>0</v>
      </c>
    </row>
    <row r="6" spans="1:3" x14ac:dyDescent="0.25">
      <c r="A6" s="94" t="s">
        <v>110</v>
      </c>
      <c r="B6" s="95"/>
      <c r="C6" s="96" t="e">
        <f>((C3+(0.5*C4))/C5)</f>
        <v>#DIV/0!</v>
      </c>
    </row>
  </sheetData>
  <sheetProtection algorithmName="SHA-512" hashValue="4+ylHfLuBW6YABt0dtrrCfBxM3PWQsTw/yLUX0t7OJqbdn1oHGbLKXGnQKnEVp793ptgvEdkL7/roMDjmi2cTQ==" saltValue="hVSNyXJEq8XeAIebXQg+8g==" spinCount="100000" sheet="1" objects="1" scenarios="1"/>
  <pageMargins left="0.7" right="0.7" top="0.75" bottom="0.75" header="0.3" footer="0.3"/>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786BC9F03B6C544D81CAAB38E0098887" ma:contentTypeVersion="10" ma:contentTypeDescription="Crear nuevo documento." ma:contentTypeScope="" ma:versionID="95c089ed43b9054e56ccaebfeaefbe1a">
  <xsd:schema xmlns:xsd="http://www.w3.org/2001/XMLSchema" xmlns:xs="http://www.w3.org/2001/XMLSchema" xmlns:p="http://schemas.microsoft.com/office/2006/metadata/properties" xmlns:ns2="ce94a3db-480d-4ce7-9910-fdfb7ea55b02" xmlns:ns3="2e82c6ed-4e7f-4790-8032-0cabb5f96db9" targetNamespace="http://schemas.microsoft.com/office/2006/metadata/properties" ma:root="true" ma:fieldsID="99d511cde9110b6cd5337a0b1060cd2e" ns2:_="" ns3:_="">
    <xsd:import namespace="ce94a3db-480d-4ce7-9910-fdfb7ea55b02"/>
    <xsd:import namespace="2e82c6ed-4e7f-4790-8032-0cabb5f96db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EventHashCode" minOccurs="0"/>
                <xsd:element ref="ns2:MediaServiceGenerationTime" minOccurs="0"/>
                <xsd:element ref="ns3:SharedWithUsers" minOccurs="0"/>
                <xsd:element ref="ns3:SharedWithDetail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e94a3db-480d-4ce7-9910-fdfb7ea55b0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e82c6ed-4e7f-4790-8032-0cabb5f96db9" elementFormDefault="qualified">
    <xsd:import namespace="http://schemas.microsoft.com/office/2006/documentManagement/types"/>
    <xsd:import namespace="http://schemas.microsoft.com/office/infopath/2007/PartnerControls"/>
    <xsd:element name="SharedWithUsers" ma:index="15"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F3E5B81-E45E-4E14-9D2F-DA8B1F8A25B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e94a3db-480d-4ce7-9910-fdfb7ea55b02"/>
    <ds:schemaRef ds:uri="2e82c6ed-4e7f-4790-8032-0cabb5f96db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6B7C22E-0A3C-4733-9573-40CA5C5969F0}">
  <ds:schemaRefs>
    <ds:schemaRef ds:uri="http://schemas.microsoft.com/sharepoint/v3/contenttype/forms"/>
  </ds:schemaRefs>
</ds:datastoreItem>
</file>

<file path=customXml/itemProps3.xml><?xml version="1.0" encoding="utf-8"?>
<ds:datastoreItem xmlns:ds="http://schemas.openxmlformats.org/officeDocument/2006/customXml" ds:itemID="{8B640795-A085-4A31-AA6E-FB20BE7C6AB9}">
  <ds:schemaRefs>
    <ds:schemaRef ds:uri="http://schemas.microsoft.com/office/2006/documentManagement/types"/>
    <ds:schemaRef ds:uri="http://purl.org/dc/terms/"/>
    <ds:schemaRef ds:uri="http://www.w3.org/XML/1998/namespace"/>
    <ds:schemaRef ds:uri="ce94a3db-480d-4ce7-9910-fdfb7ea55b02"/>
    <ds:schemaRef ds:uri="http://schemas.microsoft.com/office/infopath/2007/PartnerControls"/>
    <ds:schemaRef ds:uri="http://schemas.microsoft.com/office/2006/metadata/properties"/>
    <ds:schemaRef ds:uri="2e82c6ed-4e7f-4790-8032-0cabb5f96db9"/>
    <ds:schemaRef ds:uri="http://purl.org/dc/elements/1.1/"/>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Afinidad formación posgrado</vt:lpstr>
      <vt:lpstr>Composición del cuerpo acad</vt:lpstr>
      <vt:lpstr>TTP</vt:lpstr>
      <vt:lpstr>Actualización científica..</vt:lpstr>
      <vt:lpstr>Obras de relevancia..</vt:lpstr>
      <vt:lpstr>Publicaciones..</vt:lpstr>
      <vt:lpstr>Tasa de permanencia </vt:lpstr>
      <vt:lpstr>Titulacion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revision/>
  <dcterms:created xsi:type="dcterms:W3CDTF">2019-07-17T15:08:07Z</dcterms:created>
  <dcterms:modified xsi:type="dcterms:W3CDTF">2021-08-09T20:25:32Z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0x010100786BC9F03B6C544D81CAAB38E0098887</vt:lpwstr>
  </property>
</Properties>
</file>