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uleam-my.sharepoint.com/personal/maria_intriagog_uleam_edu_ec/Documents/Rebeca I/AUTOEVALUACION DE CARRERAS/AUTOEVALUACION_CARRERAS_DGAC_2023/Instrumentos_2023/"/>
    </mc:Choice>
  </mc:AlternateContent>
  <xr:revisionPtr revIDLastSave="331" documentId="8_{12A61822-3636-426B-9A8D-4F4BDF22FCCC}" xr6:coauthVersionLast="47" xr6:coauthVersionMax="47" xr10:uidLastSave="{99667F80-2B31-4C13-98A5-BD341EBD32FA}"/>
  <bookViews>
    <workbookView xWindow="-120" yWindow="-120" windowWidth="20730" windowHeight="11160" firstSheet="5" activeTab="6" xr2:uid="{00000000-000D-0000-FFFF-FFFF00000000}"/>
  </bookViews>
  <sheets>
    <sheet name="Planificación" sheetId="2" state="hidden" r:id="rId1"/>
    <sheet name="Ejecución" sheetId="3" state="hidden" r:id="rId2"/>
    <sheet name="Resutados" sheetId="5" state="hidden" r:id="rId3"/>
    <sheet name="Artículos_y_Libros" sheetId="4" state="hidden" r:id="rId4"/>
    <sheet name="Recomendaciones_generales" sheetId="6" state="hidden" r:id="rId5"/>
    <sheet name="Modelo_2023  con base datos " sheetId="7" r:id="rId6"/>
    <sheet name="Modelo_2023 variabl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8" l="1"/>
  <c r="B4" i="8"/>
  <c r="B67" i="8"/>
  <c r="B66" i="8"/>
  <c r="AW71" i="7"/>
  <c r="B58" i="8"/>
  <c r="B57" i="8"/>
  <c r="B63" i="8" s="1"/>
  <c r="AW49" i="7"/>
  <c r="AT66" i="7"/>
  <c r="AQ55" i="7"/>
  <c r="AQ54" i="7"/>
  <c r="AZ22" i="7"/>
  <c r="B52" i="8"/>
  <c r="B51" i="8"/>
  <c r="B48" i="8"/>
  <c r="AT8" i="7"/>
  <c r="AF6" i="7"/>
  <c r="B34" i="8"/>
  <c r="W6" i="7"/>
  <c r="B19" i="8"/>
  <c r="B11" i="8"/>
  <c r="B54" i="8" l="1"/>
  <c r="B69" i="8"/>
  <c r="B71" i="8" s="1"/>
  <c r="AR81" i="7"/>
  <c r="C7" i="7"/>
  <c r="C6" i="7"/>
  <c r="G6" i="7" s="1"/>
  <c r="AT60" i="7"/>
  <c r="AX6" i="7" s="1"/>
  <c r="AQ35" i="7"/>
  <c r="T7" i="7"/>
  <c r="AS66" i="7"/>
  <c r="AR66" i="7"/>
  <c r="AQ53" i="7" s="1"/>
  <c r="AT65" i="7"/>
  <c r="AT64" i="7"/>
  <c r="AT63" i="7"/>
  <c r="AT62" i="7"/>
  <c r="AT61" i="7"/>
  <c r="AQ34" i="7"/>
  <c r="AQ36" i="7"/>
  <c r="AQ37" i="7"/>
  <c r="AQ38" i="7"/>
  <c r="AQ39" i="7"/>
  <c r="AQ40" i="7"/>
  <c r="AQ41" i="7"/>
  <c r="AQ42" i="7"/>
  <c r="AQ33" i="7"/>
  <c r="AS43" i="7"/>
  <c r="AT43" i="7"/>
  <c r="AU43" i="7"/>
  <c r="AV43" i="7"/>
  <c r="AR43" i="7"/>
  <c r="O12" i="4"/>
  <c r="L7" i="4"/>
  <c r="V12" i="4"/>
  <c r="R6" i="4"/>
  <c r="O6" i="4"/>
  <c r="L6" i="4"/>
  <c r="L9" i="4"/>
  <c r="Q6" i="4"/>
  <c r="P6" i="4"/>
  <c r="AH14" i="4"/>
  <c r="J14" i="4"/>
  <c r="C23" i="4"/>
  <c r="AW43" i="7" l="1"/>
  <c r="AQ43" i="7"/>
  <c r="L10" i="4"/>
  <c r="M21" i="4" l="1"/>
  <c r="O21" i="4" s="1"/>
  <c r="Q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D3" authorId="0" shapeId="0" xr:uid="{4A9DF1EA-1111-48E2-9BAF-D7480F597D68}">
      <text>
        <r>
          <rPr>
            <b/>
            <sz val="9"/>
            <color indexed="81"/>
            <rFont val="Tahoma"/>
            <family val="2"/>
          </rPr>
          <t>ERIC:</t>
        </r>
        <r>
          <rPr>
            <sz val="9"/>
            <color indexed="81"/>
            <rFont val="Tahoma"/>
            <family val="2"/>
          </rPr>
          <t xml:space="preserve">
- Falta subir la documentación del Sistema de gestión de la ciencia 2018. (Este proceso es el más completo que tiene la universidad y no se muestra).
- El POA 2017 no evidencia la planificación de los programas y proyectos. </t>
        </r>
      </text>
    </comment>
    <comment ref="F3" authorId="0" shapeId="0" xr:uid="{39445696-49B4-4157-89BE-B95F794F33BF}">
      <text>
        <r>
          <rPr>
            <b/>
            <sz val="9"/>
            <color indexed="81"/>
            <rFont val="Tahoma"/>
            <family val="2"/>
          </rPr>
          <t>ERIC:</t>
        </r>
        <r>
          <rPr>
            <sz val="9"/>
            <color indexed="81"/>
            <rFont val="Tahoma"/>
            <family val="2"/>
          </rPr>
          <t xml:space="preserve">
problemas con la documentacion, firmas y sellos, evidencias con falta de calidad se puede correigir.</t>
        </r>
      </text>
    </comment>
    <comment ref="D5" authorId="0" shapeId="0" xr:uid="{14BF648D-7219-48B1-8A02-E78815FC09A9}">
      <text>
        <r>
          <rPr>
            <b/>
            <sz val="9"/>
            <color indexed="81"/>
            <rFont val="Tahoma"/>
            <family val="2"/>
          </rPr>
          <t>ERIC:</t>
        </r>
        <r>
          <rPr>
            <sz val="9"/>
            <color indexed="81"/>
            <rFont val="Tahoma"/>
            <family val="2"/>
          </rPr>
          <t xml:space="preserve">
Falta subir información</t>
        </r>
      </text>
    </comment>
    <comment ref="D6" authorId="0" shapeId="0" xr:uid="{B0978C3A-CFBE-4144-A8EE-868CF7A3E4C1}">
      <text>
        <r>
          <rPr>
            <b/>
            <sz val="9"/>
            <color indexed="81"/>
            <rFont val="Tahoma"/>
            <family val="2"/>
          </rPr>
          <t>ERIC:</t>
        </r>
        <r>
          <rPr>
            <sz val="9"/>
            <color indexed="81"/>
            <rFont val="Tahoma"/>
            <family val="2"/>
          </rPr>
          <t xml:space="preserve">
En el PEDI hay algo, están definidos las instancias responsables.
Mostrar documentos donde se exprese la responsabilidad de la coordinación de los programas. Donde se especifica esto.</t>
        </r>
      </text>
    </comment>
    <comment ref="D7" authorId="0" shapeId="0" xr:uid="{E84E2A7C-A597-44D5-B07E-33397FD20980}">
      <text>
        <r>
          <rPr>
            <b/>
            <sz val="9"/>
            <color indexed="81"/>
            <rFont val="Tahoma"/>
            <family val="2"/>
          </rPr>
          <t>ERIC:</t>
        </r>
        <r>
          <rPr>
            <sz val="9"/>
            <color indexed="81"/>
            <rFont val="Tahoma"/>
            <family val="2"/>
          </rPr>
          <t xml:space="preserve">
Normativa de proyectos</t>
        </r>
      </text>
    </comment>
    <comment ref="G7" authorId="0" shapeId="0" xr:uid="{F38F0BE0-DAC5-483C-81A8-CBCFF9FDCE3F}">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D8" authorId="0" shapeId="0" xr:uid="{81257A04-EE54-4337-8CD3-BA057A1E28A4}">
      <text>
        <r>
          <rPr>
            <b/>
            <sz val="9"/>
            <color indexed="81"/>
            <rFont val="Tahoma"/>
            <family val="2"/>
          </rPr>
          <t>ERIC:</t>
        </r>
        <r>
          <rPr>
            <sz val="9"/>
            <color indexed="81"/>
            <rFont val="Tahoma"/>
            <family val="2"/>
          </rPr>
          <t xml:space="preserve">
Está el procedimiento deben formalizarlo, no está en la normativa.</t>
        </r>
      </text>
    </comment>
    <comment ref="H8" authorId="0" shapeId="0" xr:uid="{5513E168-F983-4EBE-B6F8-C8C09B50D571}">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M8" authorId="0" shapeId="0" xr:uid="{6C976D99-C187-46DC-8F2B-63FBDA383B23}">
      <text>
        <r>
          <rPr>
            <b/>
            <sz val="9"/>
            <color indexed="81"/>
            <rFont val="Tahoma"/>
            <family val="2"/>
          </rPr>
          <t>ERIC:</t>
        </r>
        <r>
          <rPr>
            <sz val="9"/>
            <color indexed="81"/>
            <rFont val="Tahoma"/>
            <family val="2"/>
          </rPr>
          <t xml:space="preserve">
En Chone hay ejemplos de seguimiento con la exposición oral a toda la comunidad de profesores con todas las autoridades de los avances de los proyectos. Con una fecuencia de 6 meses. Esto es ejecución y es una de las actividades, también está la entrega de los informes trimestrals de poryectos. 
Deben materializarse estas actividades y otras ejecutadas en procedimientos.</t>
        </r>
      </text>
    </comment>
    <comment ref="D9" authorId="0" shapeId="0" xr:uid="{A5CEB77F-A850-458E-A665-9CA3DD4188BE}">
      <text>
        <r>
          <rPr>
            <b/>
            <sz val="9"/>
            <color indexed="81"/>
            <rFont val="Tahoma"/>
            <family val="2"/>
          </rPr>
          <t>ERIC:</t>
        </r>
        <r>
          <rPr>
            <sz val="9"/>
            <color indexed="81"/>
            <rFont val="Tahoma"/>
            <family val="2"/>
          </rPr>
          <t xml:space="preserve">
No Está explíctico en la convocatoria de Gestión de la Cienca. Debe trabajarse en esto.</t>
        </r>
      </text>
    </comment>
    <comment ref="H9" authorId="0" shapeId="0" xr:uid="{6EC294FB-250E-49F3-BA5A-F3D3BFD18080}">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D10" authorId="0" shapeId="0" xr:uid="{E1AA2621-EE69-406D-AF0A-004D0DC523A5}">
      <text>
        <r>
          <rPr>
            <b/>
            <sz val="9"/>
            <color indexed="81"/>
            <rFont val="Tahoma"/>
            <family val="2"/>
          </rPr>
          <t>ERIC:</t>
        </r>
        <r>
          <rPr>
            <sz val="9"/>
            <color indexed="81"/>
            <rFont val="Tahoma"/>
            <family val="2"/>
          </rPr>
          <t xml:space="preserve">
No existe esta normativa </t>
        </r>
      </text>
    </comment>
    <comment ref="H10" authorId="0" shapeId="0" xr:uid="{A48D8981-71B8-4D96-B3DE-B5E4B173C198}">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M10" authorId="0" shapeId="0" xr:uid="{90BC2462-557C-4296-AD24-AF8138C0F309}">
      <text>
        <r>
          <rPr>
            <b/>
            <sz val="9"/>
            <color indexed="81"/>
            <rFont val="Tahoma"/>
            <family val="2"/>
          </rPr>
          <t>ERIC:</t>
        </r>
        <r>
          <rPr>
            <sz val="9"/>
            <color indexed="81"/>
            <rFont val="Tahoma"/>
            <family val="2"/>
          </rPr>
          <t xml:space="preserve">
Si se cumple con estos 4 puntos el indicador puede pasar de Cumplimiento insuficiente a Aproximación al cumplimiento o cumplimiento satisfactorio.
Todo se debe presentar y aprobar con fecha 2018 y se debe contar con actas de reuniones y las respectivas aprobaciones. Lo bueno de este tema es que en la ejecución se sabe que el Sisema de Gestión de la Ciencia está andando y fue muy bien concebido estos procedimientos vendrían a complementarlo.
Cuando exista una normativa debe tener en cuenta que:
- LAS PUBLICACIONES DEBEN SER EL RESULTADO DE UN PROYECTO DE INVESTIGACIÓN Y DEBEN RESPONDER A UNA NECESIDAD DEL ENTORNO
- LAS PUBLICACIONES DEBEN SER REVISADAS POR PARES
</t>
        </r>
      </text>
    </comment>
    <comment ref="D11" authorId="0" shapeId="0" xr:uid="{D376F863-2169-47A4-934B-7CEBFE04B6C1}">
      <text>
        <r>
          <rPr>
            <b/>
            <sz val="9"/>
            <color indexed="81"/>
            <rFont val="Tahoma"/>
            <family val="2"/>
          </rPr>
          <t>ERIC:</t>
        </r>
        <r>
          <rPr>
            <sz val="9"/>
            <color indexed="81"/>
            <rFont val="Tahoma"/>
            <family val="2"/>
          </rPr>
          <t xml:space="preserve">
No hay a pesar de qué se ha hecho.</t>
        </r>
      </text>
    </comment>
    <comment ref="H11" authorId="0" shapeId="0" xr:uid="{2C770C6B-1D25-439E-AD80-59ACBF5BF5B6}">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D12" authorId="0" shapeId="0" xr:uid="{CB12339F-9D9B-4DFE-B646-B9D19BA62067}">
      <text>
        <r>
          <rPr>
            <b/>
            <sz val="9"/>
            <color indexed="81"/>
            <rFont val="Tahoma"/>
            <family val="2"/>
          </rPr>
          <t>ERIC:</t>
        </r>
        <r>
          <rPr>
            <sz val="9"/>
            <color indexed="81"/>
            <rFont val="Tahoma"/>
            <family val="2"/>
          </rPr>
          <t xml:space="preserve">
Si se habla del tema en una de las normativas pero se debe generar un procedimiento para gestionar los fondos externos.</t>
        </r>
      </text>
    </comment>
    <comment ref="H12" authorId="0" shapeId="0" xr:uid="{B4BA821E-21D4-4FC9-A2A1-2E4745D43F1C}">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H13" authorId="0" shapeId="0" xr:uid="{0CFBBF03-DA80-459C-83E0-F02BB850EA8B}">
      <text>
        <r>
          <rPr>
            <b/>
            <sz val="9"/>
            <color indexed="81"/>
            <rFont val="Tahoma"/>
            <family val="2"/>
          </rPr>
          <t>ERIC:</t>
        </r>
        <r>
          <rPr>
            <sz val="9"/>
            <color indexed="81"/>
            <rFont val="Tahoma"/>
            <family val="2"/>
          </rPr>
          <t xml:space="preserve">
Realizan el seguimiento de los programas y proyectos pero no se pudo evidenciar normativa ni procedimiento para defender este punto.</t>
        </r>
      </text>
    </comment>
    <comment ref="D14" authorId="0" shapeId="0" xr:uid="{899D464A-D602-4809-963D-137240AD5A8A}">
      <text>
        <r>
          <rPr>
            <b/>
            <sz val="9"/>
            <color indexed="81"/>
            <rFont val="Tahoma"/>
            <family val="2"/>
          </rPr>
          <t>ERIC:</t>
        </r>
        <r>
          <rPr>
            <sz val="9"/>
            <color indexed="81"/>
            <rFont val="Tahoma"/>
            <family val="2"/>
          </rPr>
          <t xml:space="preserve">
No se tenía para el 2017 y 2018 ahora se presenta un programa de incentivos a la investigación.</t>
        </r>
      </text>
    </comment>
    <comment ref="H14" authorId="0" shapeId="0" xr:uid="{36906CD8-8485-4E95-9437-672B960E3EBA}">
      <text>
        <r>
          <rPr>
            <b/>
            <sz val="9"/>
            <color indexed="81"/>
            <rFont val="Tahoma"/>
            <family val="2"/>
          </rPr>
          <t>ERIC:</t>
        </r>
        <r>
          <rPr>
            <sz val="9"/>
            <color indexed="81"/>
            <rFont val="Tahoma"/>
            <family val="2"/>
          </rPr>
          <t xml:space="preserve">
No se pudo evidenciar que exista una planificación para incentivar y reconocer a profesores y alumnos.</t>
        </r>
      </text>
    </comment>
    <comment ref="H15" authorId="0" shapeId="0" xr:uid="{9E115CC8-1CE3-48D1-AC2C-EE719FFD59F3}">
      <text>
        <r>
          <rPr>
            <b/>
            <sz val="9"/>
            <color indexed="81"/>
            <rFont val="Tahoma"/>
            <family val="2"/>
          </rPr>
          <t>ERIC:</t>
        </r>
        <r>
          <rPr>
            <sz val="9"/>
            <color indexed="81"/>
            <rFont val="Tahoma"/>
            <family val="2"/>
          </rPr>
          <t xml:space="preserve">
No se pudo evidenciar que exista una planificación para incentivar y reconocer a profesores y alumnos.</t>
        </r>
      </text>
    </comment>
    <comment ref="D16" authorId="0" shapeId="0" xr:uid="{4C4D7EC7-3CCD-4B28-B7CE-0C0D5246CD41}">
      <text>
        <r>
          <rPr>
            <b/>
            <sz val="9"/>
            <color indexed="81"/>
            <rFont val="Tahoma"/>
            <family val="2"/>
          </rPr>
          <t>ERIC:</t>
        </r>
        <r>
          <rPr>
            <sz val="9"/>
            <color indexed="81"/>
            <rFont val="Tahoma"/>
            <family val="2"/>
          </rPr>
          <t xml:space="preserve">
Si existe</t>
        </r>
      </text>
    </comment>
    <comment ref="D17" authorId="0" shapeId="0" xr:uid="{330F6C77-E79D-4FB5-B7D8-7FC1D2654678}">
      <text>
        <r>
          <rPr>
            <b/>
            <sz val="9"/>
            <color indexed="81"/>
            <rFont val="Tahoma"/>
            <family val="2"/>
          </rPr>
          <t>ERIC:</t>
        </r>
        <r>
          <rPr>
            <sz val="9"/>
            <color indexed="81"/>
            <rFont val="Tahoma"/>
            <family val="2"/>
          </rPr>
          <t xml:space="preserve">
OK</t>
        </r>
      </text>
    </comment>
    <comment ref="D18" authorId="0" shapeId="0" xr:uid="{7C2F5C54-293D-4D1B-AD49-075831C72DF5}">
      <text>
        <r>
          <rPr>
            <b/>
            <sz val="9"/>
            <color indexed="81"/>
            <rFont val="Tahoma"/>
            <family val="2"/>
          </rPr>
          <t>ERIC:</t>
        </r>
        <r>
          <rPr>
            <sz val="9"/>
            <color indexed="81"/>
            <rFont val="Tahoma"/>
            <family val="2"/>
          </rPr>
          <t xml:space="preserv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D3" authorId="0" shapeId="0" xr:uid="{364A7FC7-4F2F-428F-A6C2-84F57507FE6D}">
      <text>
        <r>
          <rPr>
            <b/>
            <sz val="9"/>
            <color indexed="81"/>
            <rFont val="Tahoma"/>
            <family val="2"/>
          </rPr>
          <t>ERIC:</t>
        </r>
        <r>
          <rPr>
            <sz val="9"/>
            <color indexed="81"/>
            <rFont val="Tahoma"/>
            <family val="2"/>
          </rPr>
          <t xml:space="preserve">
Está bien
</t>
        </r>
        <r>
          <rPr>
            <u/>
            <sz val="9"/>
            <color indexed="81"/>
            <rFont val="Tahoma"/>
            <family val="2"/>
          </rPr>
          <t>Sugenercias</t>
        </r>
        <r>
          <rPr>
            <sz val="9"/>
            <color indexed="81"/>
            <rFont val="Tahoma"/>
            <family val="2"/>
          </rPr>
          <t>:
Deben sellar los documentos, evidenciar la entrega de documentación del DCI a los decanos.
La rúbrica de 2018 a 2019 no está firmada.
Para la evaluación institucional el departamento debe organizar la documentación de forma secuencial teniendo en cuenca los descritores, de forma tal que se pueda ver la secuencia Planificación - Ejecución - Resultados.
Codificar la matriz por vicerectorado académico.</t>
        </r>
      </text>
    </comment>
    <comment ref="D4" authorId="0" shapeId="0" xr:uid="{811EEF01-BCF1-4478-9EBB-98678C57781C}">
      <text>
        <r>
          <rPr>
            <b/>
            <sz val="9"/>
            <color indexed="81"/>
            <rFont val="Tahoma"/>
            <family val="2"/>
          </rPr>
          <t>ERIC:</t>
        </r>
        <r>
          <rPr>
            <sz val="9"/>
            <color indexed="81"/>
            <rFont val="Tahoma"/>
            <family val="2"/>
          </rPr>
          <t xml:space="preserve">
</t>
        </r>
        <r>
          <rPr>
            <u/>
            <sz val="9"/>
            <color indexed="81"/>
            <rFont val="Tahoma"/>
            <family val="2"/>
          </rPr>
          <t>Sugerencias</t>
        </r>
        <r>
          <rPr>
            <sz val="9"/>
            <color indexed="81"/>
            <rFont val="Tahoma"/>
            <family val="2"/>
          </rPr>
          <t>:
Incluir copia de correo enviado a los profesores citandolos para la socialización donde se eincluyen los procesos de arbitrajes.
Recepción de firmas de socialización por facultades con facultades.</t>
        </r>
      </text>
    </comment>
    <comment ref="D5" authorId="0" shapeId="0" xr:uid="{811FF3D2-227C-40C6-B833-DDF73E2C5D24}">
      <text>
        <r>
          <rPr>
            <b/>
            <sz val="9"/>
            <color indexed="81"/>
            <rFont val="Tahoma"/>
            <family val="2"/>
          </rPr>
          <t>ERIC:</t>
        </r>
        <r>
          <rPr>
            <sz val="9"/>
            <color indexed="81"/>
            <rFont val="Tahoma"/>
            <family val="2"/>
          </rPr>
          <t xml:space="preserve">
69% ejecutado (devengado)
No existe una relación coherente entre el departamento fianciero, planeamiento y el DCI en cuanto a evidenciar la cantidad de recursos ejecutados por los proyectos de investigación.
No cuadran los valores devengados entre financiero y el DCI con los informes de los líderes por proyecto.</t>
        </r>
      </text>
    </comment>
    <comment ref="D6" authorId="0" shapeId="0" xr:uid="{7A15BDA5-5B74-43BF-A1CB-D0E999791B86}">
      <text>
        <r>
          <rPr>
            <b/>
            <sz val="9"/>
            <color indexed="81"/>
            <rFont val="Tahoma"/>
            <family val="2"/>
          </rPr>
          <t>ERIC:</t>
        </r>
        <r>
          <rPr>
            <sz val="9"/>
            <color indexed="81"/>
            <rFont val="Tahoma"/>
            <family val="2"/>
          </rPr>
          <t xml:space="preserve">
Ok</t>
        </r>
      </text>
    </comment>
    <comment ref="D7" authorId="0" shapeId="0" xr:uid="{6B45C6C6-B035-42A1-8777-2828297DBFAC}">
      <text>
        <r>
          <rPr>
            <b/>
            <sz val="9"/>
            <color indexed="81"/>
            <rFont val="Tahoma"/>
            <family val="2"/>
          </rPr>
          <t>ERIC:</t>
        </r>
        <r>
          <rPr>
            <sz val="9"/>
            <color indexed="81"/>
            <rFont val="Tahoma"/>
            <family val="2"/>
          </rPr>
          <t xml:space="preserve">
OK mejorar calidda de las evidencias y la organización.</t>
        </r>
      </text>
    </comment>
    <comment ref="D8" authorId="0" shapeId="0" xr:uid="{908B3687-80E3-40AD-912C-79F9C79301E9}">
      <text>
        <r>
          <rPr>
            <b/>
            <sz val="9"/>
            <color indexed="81"/>
            <rFont val="Tahoma"/>
            <family val="2"/>
          </rPr>
          <t>ERIC:</t>
        </r>
        <r>
          <rPr>
            <sz val="9"/>
            <color indexed="81"/>
            <rFont val="Tahoma"/>
            <family val="2"/>
          </rPr>
          <t xml:space="preserve">
No se tienen todos los distributivos de profesores participando en proyectos de investigación.
Tienen que solicitar los distributivos para 2018 (1) y (2) y también el consolidado certificado por vicerectorado académico.
</t>
        </r>
      </text>
    </comment>
    <comment ref="D9" authorId="0" shapeId="0" xr:uid="{D9E1A286-8AE7-4B78-89CC-C7CF0FD0F634}">
      <text>
        <r>
          <rPr>
            <b/>
            <sz val="9"/>
            <color indexed="81"/>
            <rFont val="Tahoma"/>
            <family val="2"/>
          </rPr>
          <t>ERIC:</t>
        </r>
        <r>
          <rPr>
            <sz val="9"/>
            <color indexed="81"/>
            <rFont val="Tahoma"/>
            <family val="2"/>
          </rPr>
          <t xml:space="preserve">
se le debe solicitar líderes de proyecto un informe de participación de estudiantes en actividades académicas, por ejemplo en actividades de titulación.
También se pueden presentar informes de horas de trabajo de studiantes e intención de convalidación de horas de vinculación. </t>
        </r>
      </text>
    </comment>
    <comment ref="M9" authorId="0" shapeId="0" xr:uid="{97EFD9CA-EA64-4985-9869-D1B445EA53B5}">
      <text>
        <r>
          <rPr>
            <b/>
            <sz val="9"/>
            <color indexed="81"/>
            <rFont val="Tahoma"/>
            <family val="2"/>
          </rPr>
          <t>ERIC:</t>
        </r>
        <r>
          <rPr>
            <sz val="9"/>
            <color indexed="81"/>
            <rFont val="Tahoma"/>
            <family val="2"/>
          </rPr>
          <t xml:space="preserve">
Si estos dos temas se logran, el elemnto fundamental pudiera llegar a aproximación al cumplimiento.</t>
        </r>
      </text>
    </comment>
    <comment ref="D10" authorId="0" shapeId="0" xr:uid="{18C03ED2-8641-4BD9-ABC7-D52162A2C11B}">
      <text>
        <r>
          <rPr>
            <b/>
            <sz val="9"/>
            <color indexed="81"/>
            <rFont val="Tahoma"/>
            <family val="2"/>
          </rPr>
          <t>ERIC:</t>
        </r>
        <r>
          <rPr>
            <sz val="9"/>
            <color indexed="81"/>
            <rFont val="Tahoma"/>
            <family val="2"/>
          </rPr>
          <t xml:space="preserve">
Sugenercias:
Elaboración de un informe en el que se diga que no han habido casos de denuncias.</t>
        </r>
      </text>
    </comment>
    <comment ref="D12" authorId="0" shapeId="0" xr:uid="{BC2A4532-964D-4BA8-B43D-1B84065490C5}">
      <text>
        <r>
          <rPr>
            <b/>
            <sz val="9"/>
            <color indexed="81"/>
            <rFont val="Tahoma"/>
            <family val="2"/>
          </rPr>
          <t>ERIC:</t>
        </r>
        <r>
          <rPr>
            <sz val="9"/>
            <color indexed="81"/>
            <rFont val="Tahoma"/>
            <family val="2"/>
          </rPr>
          <t xml:space="preserve">
Informes con las devoluciones </t>
        </r>
      </text>
    </comment>
    <comment ref="D13" authorId="0" shapeId="0" xr:uid="{03A06474-23A4-4209-8060-AAB57AC05020}">
      <text>
        <r>
          <rPr>
            <b/>
            <sz val="9"/>
            <color indexed="81"/>
            <rFont val="Tahoma"/>
            <family val="2"/>
          </rPr>
          <t>ERIC:</t>
        </r>
        <r>
          <rPr>
            <sz val="9"/>
            <color indexed="81"/>
            <rFont val="Tahoma"/>
            <family val="2"/>
          </rPr>
          <t xml:space="preserve">
Esto debe gestionarse, no se tiene al menos registrado es muy probable que los líderes de proyectos tengan algo, hay que solicitarlo y si no deben solicitarlo.</t>
        </r>
      </text>
    </comment>
    <comment ref="N13" authorId="0" shapeId="0" xr:uid="{F992D29C-F127-4931-A199-F18A75BF0ED1}">
      <text>
        <r>
          <rPr>
            <b/>
            <sz val="9"/>
            <color indexed="81"/>
            <rFont val="Tahoma"/>
            <family val="2"/>
          </rPr>
          <t>ERIC:</t>
        </r>
        <r>
          <rPr>
            <sz val="9"/>
            <color indexed="81"/>
            <rFont val="Tahoma"/>
            <family val="2"/>
          </rPr>
          <t xml:space="preserve">
Estos dos son trabajosos pero logrables, de aquí se puede pasar a aproximación al cumplimiento o cumplimiento parcial.</t>
        </r>
      </text>
    </comment>
    <comment ref="D14" authorId="0" shapeId="0" xr:uid="{7040CDCB-CB3B-4407-B4AE-D2E6D60A7B55}">
      <text>
        <r>
          <rPr>
            <b/>
            <sz val="9"/>
            <color indexed="81"/>
            <rFont val="Tahoma"/>
            <family val="2"/>
          </rPr>
          <t>ERIC:</t>
        </r>
        <r>
          <rPr>
            <sz val="9"/>
            <color indexed="81"/>
            <rFont val="Tahoma"/>
            <family val="2"/>
          </rPr>
          <t xml:space="preserve">
Hay que buscar las evidencias para estos elementos fundamentales.</t>
        </r>
      </text>
    </comment>
    <comment ref="D15" authorId="0" shapeId="0" xr:uid="{6E60A579-F26E-4A28-AB02-1210D7F6FB28}">
      <text>
        <r>
          <rPr>
            <b/>
            <sz val="9"/>
            <color indexed="81"/>
            <rFont val="Tahoma"/>
            <family val="2"/>
          </rPr>
          <t>ERIC:</t>
        </r>
        <r>
          <rPr>
            <sz val="9"/>
            <color indexed="81"/>
            <rFont val="Tahoma"/>
            <family val="2"/>
          </rPr>
          <t xml:space="preserve">
Elaborar un informe en el que se diga que no ha habido.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P5" authorId="0" shapeId="0" xr:uid="{ABB3A28F-EB38-4AA0-BD1C-DFCEE48D8F7A}">
      <text>
        <r>
          <rPr>
            <b/>
            <sz val="9"/>
            <color indexed="81"/>
            <rFont val="Tahoma"/>
            <family val="2"/>
          </rPr>
          <t>ERIC:</t>
        </r>
        <r>
          <rPr>
            <sz val="9"/>
            <color indexed="81"/>
            <rFont val="Tahoma"/>
            <family val="2"/>
          </rPr>
          <t xml:space="preserve">
Factor de impacto</t>
        </r>
      </text>
    </comment>
    <comment ref="Q5" authorId="0" shapeId="0" xr:uid="{4B0CAC9D-FBE4-4F89-86D2-039016F98F18}">
      <text>
        <r>
          <rPr>
            <b/>
            <sz val="9"/>
            <color indexed="81"/>
            <rFont val="Tahoma"/>
            <family val="2"/>
          </rPr>
          <t>ERIC:</t>
        </r>
        <r>
          <rPr>
            <sz val="9"/>
            <color indexed="81"/>
            <rFont val="Tahoma"/>
            <family val="2"/>
          </rPr>
          <t xml:space="preserve">
factor de proyecto</t>
        </r>
      </text>
    </comment>
    <comment ref="G6" authorId="0" shapeId="0" xr:uid="{F5D68C91-C32F-474F-8501-23EFB812492C}">
      <text>
        <r>
          <rPr>
            <b/>
            <sz val="9"/>
            <color indexed="81"/>
            <rFont val="Tahoma"/>
            <family val="2"/>
          </rPr>
          <t>ERIC:</t>
        </r>
        <r>
          <rPr>
            <sz val="9"/>
            <color indexed="81"/>
            <rFont val="Tahoma"/>
            <family val="2"/>
          </rPr>
          <t xml:space="preserve">
Total de artículos publicados en revistas indexadas en los períodos académicos 2017 2018</t>
        </r>
      </text>
    </comment>
    <comment ref="G7" authorId="0" shapeId="0" xr:uid="{058D4472-59E3-4B7B-92C2-8D1047F4BF3D}">
      <text>
        <r>
          <rPr>
            <b/>
            <sz val="9"/>
            <color indexed="81"/>
            <rFont val="Tahoma"/>
            <family val="2"/>
          </rPr>
          <t>ERIC:</t>
        </r>
        <r>
          <rPr>
            <sz val="9"/>
            <color indexed="81"/>
            <rFont val="Tahoma"/>
            <family val="2"/>
          </rPr>
          <t xml:space="preserve">
Total de profesores de la institución en el período de evaluación.
2017 (1)     1139
2017 (2)     1153
2018 (1)     1109
2018 (2)     1187</t>
        </r>
      </text>
    </comment>
    <comment ref="AH10" authorId="0" shapeId="0" xr:uid="{B20CD4B5-659E-446E-ADB4-2810C18556AD}">
      <text>
        <r>
          <rPr>
            <b/>
            <sz val="9"/>
            <color indexed="81"/>
            <rFont val="Tahoma"/>
            <family val="2"/>
          </rPr>
          <t>ERIC:</t>
        </r>
        <r>
          <rPr>
            <sz val="9"/>
            <color indexed="81"/>
            <rFont val="Tahoma"/>
            <family val="2"/>
          </rPr>
          <t xml:space="preserve">
Total de artículos incluidos los de Polo del conocimiento.</t>
        </r>
      </text>
    </comment>
    <comment ref="AH12" authorId="0" shapeId="0" xr:uid="{E7975653-244E-4E8B-870E-09119A9783EB}">
      <text>
        <r>
          <rPr>
            <b/>
            <sz val="9"/>
            <color indexed="81"/>
            <rFont val="Tahoma"/>
            <family val="2"/>
          </rPr>
          <t>ERIC:</t>
        </r>
        <r>
          <rPr>
            <sz val="9"/>
            <color indexed="81"/>
            <rFont val="Tahoma"/>
            <family val="2"/>
          </rPr>
          <t xml:space="preserve">
Polo de conocimiento
Dominio de la Ciencia</t>
        </r>
      </text>
    </comment>
    <comment ref="G14" authorId="0" shapeId="0" xr:uid="{4180935A-2BDC-4DD4-90C0-A2DA27E22827}">
      <text>
        <r>
          <rPr>
            <b/>
            <sz val="9"/>
            <color indexed="81"/>
            <rFont val="Tahoma"/>
            <family val="2"/>
          </rPr>
          <t>ERIC:</t>
        </r>
        <r>
          <rPr>
            <sz val="9"/>
            <color indexed="81"/>
            <rFont val="Tahoma"/>
            <family val="2"/>
          </rPr>
          <t xml:space="preserve">
Total de artículos provenientes de proyectos de invstigación.</t>
        </r>
      </text>
    </comment>
    <comment ref="G23" authorId="0" shapeId="0" xr:uid="{3E84F2AC-2F13-4D53-BAAC-E7ADE65CFEBE}">
      <text>
        <r>
          <rPr>
            <b/>
            <sz val="9"/>
            <color indexed="81"/>
            <rFont val="Tahoma"/>
            <family val="2"/>
          </rPr>
          <t>ERIC:</t>
        </r>
        <r>
          <rPr>
            <sz val="9"/>
            <color indexed="81"/>
            <rFont val="Tahoma"/>
            <family val="2"/>
          </rPr>
          <t xml:space="preserve">
Libros y capítulos de libros revisados por pares.</t>
        </r>
      </text>
    </comment>
    <comment ref="G24" authorId="0" shapeId="0" xr:uid="{A01DBCDA-90DB-4D5B-8195-3A13ECFE6CEB}">
      <text>
        <r>
          <rPr>
            <b/>
            <sz val="9"/>
            <color indexed="81"/>
            <rFont val="Tahoma"/>
            <family val="2"/>
          </rPr>
          <t>ERIC:</t>
        </r>
        <r>
          <rPr>
            <sz val="9"/>
            <color indexed="81"/>
            <rFont val="Tahoma"/>
            <family val="2"/>
          </rPr>
          <t xml:space="preserve">
Total de libros publicados en los períodos académicos 2017 2018</t>
        </r>
      </text>
    </comment>
    <comment ref="G25" authorId="0" shapeId="0" xr:uid="{D9C39966-DFA7-4F25-9562-67A6EDBB4C77}">
      <text>
        <r>
          <rPr>
            <b/>
            <sz val="9"/>
            <color indexed="81"/>
            <rFont val="Tahoma"/>
            <family val="2"/>
          </rPr>
          <t>ERIC:</t>
        </r>
        <r>
          <rPr>
            <sz val="9"/>
            <color indexed="81"/>
            <rFont val="Tahoma"/>
            <family val="2"/>
          </rPr>
          <t xml:space="preserve">
Total de capítulos de libros publicados en los períodos académicos 2017 2018</t>
        </r>
      </text>
    </comment>
    <comment ref="G26" authorId="0" shapeId="0" xr:uid="{D8C9F3AD-A280-4020-9FB6-18C6A31E7DB9}">
      <text>
        <r>
          <rPr>
            <b/>
            <sz val="9"/>
            <color indexed="81"/>
            <rFont val="Tahoma"/>
            <family val="2"/>
          </rPr>
          <t>ERIC:</t>
        </r>
        <r>
          <rPr>
            <sz val="9"/>
            <color indexed="81"/>
            <rFont val="Tahoma"/>
            <family val="2"/>
          </rPr>
          <t xml:space="preserve">
Total de profesores en el período de evaluación.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B6" authorId="0" shapeId="0" xr:uid="{C1406B3C-EEAA-48CE-BED9-21034E29E111}">
      <text>
        <r>
          <rPr>
            <b/>
            <sz val="9"/>
            <color indexed="81"/>
            <rFont val="Tahoma"/>
            <family val="2"/>
          </rPr>
          <t>ERIC:</t>
        </r>
        <r>
          <rPr>
            <sz val="9"/>
            <color indexed="81"/>
            <rFont val="Tahoma"/>
            <family val="2"/>
          </rPr>
          <t xml:space="preserve">
Número promedio de horas
semanales de investigación académica y
científica para estudiantes que participan en
un proyecto de investigación.</t>
        </r>
      </text>
    </comment>
    <comment ref="F6" authorId="0" shapeId="0" xr:uid="{D38F192A-E601-4015-B4C5-AF844F703A3F}">
      <text>
        <r>
          <rPr>
            <b/>
            <sz val="9"/>
            <color indexed="81"/>
            <rFont val="Tahoma"/>
            <family val="2"/>
          </rPr>
          <t>ERIC:</t>
        </r>
        <r>
          <rPr>
            <sz val="9"/>
            <color indexed="81"/>
            <rFont val="Tahoma"/>
            <family val="2"/>
          </rPr>
          <t xml:space="preserve">
Tasa de horas de investigación académica y científica.</t>
        </r>
      </text>
    </comment>
    <comment ref="P6" authorId="0" shapeId="0" xr:uid="{A936AD72-5FBC-4D38-9ADC-7A38D0183199}">
      <text>
        <r>
          <rPr>
            <b/>
            <sz val="9"/>
            <color indexed="81"/>
            <rFont val="Tahoma"/>
            <family val="2"/>
          </rPr>
          <t>ERIC:</t>
        </r>
        <r>
          <rPr>
            <sz val="9"/>
            <color indexed="81"/>
            <rFont val="Tahoma"/>
            <family val="2"/>
          </rPr>
          <t xml:space="preserve">
Citas por profesores.
Mi sugerencia es obtener estas citas de Google Scholar, también se puede buscar de SCOPUS y de WOS pero hay que comprobar que no se repitan las citas, es decir si yo fuera evaluador y se me presentan 4 citas de un artículo (sacadas estas citas de la página de SCOPUS) y se me dice que por su parte también en google scholar tiene 10 citas y que por lo tanto el número de citas total es de 14 eso no es correcto necesariamente, habría que contrastar las 10 citas de googe scholar con las de Scopus porque lo más seguro que las 4 de Scopus también estén en google scholar, de ser ese el caso, el total de citas de ese artículo sería 6.</t>
        </r>
      </text>
    </comment>
    <comment ref="Q6" authorId="0" shapeId="0" xr:uid="{D91A125A-7C2B-4FD0-82EB-91DEC941128F}">
      <text>
        <r>
          <rPr>
            <b/>
            <sz val="9"/>
            <color indexed="81"/>
            <rFont val="Tahoma"/>
            <family val="2"/>
          </rPr>
          <t>ERIC:</t>
        </r>
        <r>
          <rPr>
            <sz val="9"/>
            <color indexed="81"/>
            <rFont val="Tahoma"/>
            <family val="2"/>
          </rPr>
          <t xml:space="preserve">
Citas por estudiantes</t>
        </r>
      </text>
    </comment>
    <comment ref="V6" authorId="0" shapeId="0" xr:uid="{5C703DB6-55BE-4535-BA48-9ADBBEBEEE67}">
      <text>
        <r>
          <rPr>
            <b/>
            <sz val="9"/>
            <color indexed="81"/>
            <rFont val="Tahoma"/>
            <family val="2"/>
          </rPr>
          <t>ERIC:</t>
        </r>
        <r>
          <rPr>
            <sz val="9"/>
            <color indexed="81"/>
            <rFont val="Tahoma"/>
            <family val="2"/>
          </rPr>
          <t xml:space="preserve">
Promedio de citación de la carrera.</t>
        </r>
      </text>
    </comment>
    <comment ref="AB6" authorId="0" shapeId="0" xr:uid="{D58B113E-E073-4B6C-B002-B019007974B2}">
      <text>
        <r>
          <rPr>
            <b/>
            <sz val="9"/>
            <color indexed="81"/>
            <rFont val="Tahoma"/>
            <family val="2"/>
          </rPr>
          <t>ERIC:</t>
        </r>
        <r>
          <rPr>
            <sz val="9"/>
            <color indexed="81"/>
            <rFont val="Tahoma"/>
            <family val="2"/>
          </rPr>
          <t xml:space="preserve">
Cantidad de Obras Literarias.</t>
        </r>
      </text>
    </comment>
    <comment ref="AE6" authorId="0" shapeId="0" xr:uid="{1A9912BD-C8FB-4190-8733-F6C41CF2AC91}">
      <text>
        <r>
          <rPr>
            <b/>
            <sz val="9"/>
            <color indexed="81"/>
            <rFont val="Tahoma"/>
            <family val="2"/>
          </rPr>
          <t>ERIC:</t>
        </r>
        <r>
          <rPr>
            <sz val="9"/>
            <color indexed="81"/>
            <rFont val="Tahoma"/>
            <family val="2"/>
          </rPr>
          <t xml:space="preserve">
Tasa de producción científico/artística de programas y proyectos de investigación.</t>
        </r>
      </text>
    </comment>
    <comment ref="AB7" authorId="0" shapeId="0" xr:uid="{04383135-5C3D-4B5F-B3FC-CD494612BE5E}">
      <text>
        <r>
          <rPr>
            <b/>
            <sz val="9"/>
            <color indexed="81"/>
            <rFont val="Tahoma"/>
            <family val="2"/>
          </rPr>
          <t>ERIC:</t>
        </r>
        <r>
          <rPr>
            <sz val="9"/>
            <color indexed="81"/>
            <rFont val="Tahoma"/>
            <family val="2"/>
          </rPr>
          <t xml:space="preserve">
Cantidad de Libros de profesores de la carrera.</t>
        </r>
      </text>
    </comment>
    <comment ref="AB8" authorId="0" shapeId="0" xr:uid="{C7706CAA-8FE2-4603-8C57-20605E921F4D}">
      <text>
        <r>
          <rPr>
            <b/>
            <sz val="9"/>
            <color indexed="81"/>
            <rFont val="Tahoma"/>
            <family val="2"/>
          </rPr>
          <t>ERIC:</t>
        </r>
        <r>
          <rPr>
            <sz val="9"/>
            <color indexed="81"/>
            <rFont val="Tahoma"/>
            <family val="2"/>
          </rPr>
          <t xml:space="preserve">
Número de capítulos de libros de profesores de la carrera.</t>
        </r>
      </text>
    </comment>
    <comment ref="AS8" authorId="0" shapeId="0" xr:uid="{B7DFABE6-D076-484F-B258-6AA8060BF227}">
      <text>
        <r>
          <rPr>
            <b/>
            <sz val="9"/>
            <color indexed="81"/>
            <rFont val="Tahoma"/>
            <family val="2"/>
          </rPr>
          <t>ERIC:</t>
        </r>
        <r>
          <rPr>
            <sz val="9"/>
            <color indexed="81"/>
            <rFont val="Tahoma"/>
            <family val="2"/>
          </rPr>
          <t xml:space="preserve">
Artículos científicos de alto impacto</t>
        </r>
      </text>
    </comment>
    <comment ref="AB9" authorId="0" shapeId="0" xr:uid="{4D5C2C83-48AB-452F-AEA6-E7BF0724C0D9}">
      <text>
        <r>
          <rPr>
            <b/>
            <sz val="9"/>
            <color indexed="81"/>
            <rFont val="Tahoma"/>
            <family val="2"/>
          </rPr>
          <t>ERIC:</t>
        </r>
        <r>
          <rPr>
            <sz val="9"/>
            <color indexed="81"/>
            <rFont val="Tahoma"/>
            <family val="2"/>
          </rPr>
          <t xml:space="preserve">
Número total de capítulos de libros.</t>
        </r>
      </text>
    </comment>
    <comment ref="AP9" authorId="0" shapeId="0" xr:uid="{C3137D36-243D-490F-866C-9B1A278CB24A}">
      <text>
        <r>
          <rPr>
            <b/>
            <sz val="9"/>
            <color indexed="81"/>
            <rFont val="Tahoma"/>
            <family val="2"/>
          </rPr>
          <t>ERIC:</t>
        </r>
        <r>
          <rPr>
            <sz val="9"/>
            <color indexed="81"/>
            <rFont val="Tahoma"/>
            <family val="2"/>
          </rPr>
          <t xml:space="preserve">
Total de profesores a tiempo completo de la carrera.</t>
        </r>
      </text>
    </comment>
    <comment ref="AB10" authorId="0" shapeId="0" xr:uid="{C1FEB28C-633B-49CA-A160-1E901430A608}">
      <text>
        <r>
          <rPr>
            <b/>
            <sz val="9"/>
            <color indexed="81"/>
            <rFont val="Tahoma"/>
            <family val="2"/>
          </rPr>
          <t>ERIC:</t>
        </r>
        <r>
          <rPr>
            <sz val="9"/>
            <color indexed="81"/>
            <rFont val="Tahoma"/>
            <family val="2"/>
          </rPr>
          <t xml:space="preserve">
Cantidad de propiedad intelectual de profesores de la carrera.</t>
        </r>
      </text>
    </comment>
    <comment ref="AP10" authorId="0" shapeId="0" xr:uid="{AFE744BF-80D8-4B2A-9C39-1BB24087C7FC}">
      <text>
        <r>
          <rPr>
            <b/>
            <sz val="9"/>
            <color indexed="81"/>
            <rFont val="Tahoma"/>
            <family val="2"/>
          </rPr>
          <t>ERIC:</t>
        </r>
        <r>
          <rPr>
            <sz val="9"/>
            <color indexed="81"/>
            <rFont val="Tahoma"/>
            <family val="2"/>
          </rPr>
          <t xml:space="preserve">
Total de profesores a tiempo completo de la carrera que son Autores. (Aquí no indica si son o no de alto impacto, luego son todos los profesores con artículos). Lo mismo si hay un artículo en el que son autores 2 profesores, el número aquí sería 2. Autores de cualquier publicación de las analizadas aquí.</t>
        </r>
      </text>
    </comment>
    <comment ref="C11" authorId="0" shapeId="0" xr:uid="{B85F99EE-1427-4861-A8DC-6C3B3F3C0590}">
      <text>
        <r>
          <rPr>
            <b/>
            <sz val="9"/>
            <color indexed="81"/>
            <rFont val="Tahoma"/>
            <family val="2"/>
          </rPr>
          <t>ERIC:</t>
        </r>
        <r>
          <rPr>
            <sz val="9"/>
            <color indexed="81"/>
            <rFont val="Tahoma"/>
            <family val="2"/>
          </rPr>
          <t xml:space="preserve">
Cantidad de horas semanales destinadas a investigación académica y científica para estudiantes que participan en proyectos de investigación. En el primer semestre de análisis.</t>
        </r>
      </text>
    </comment>
    <comment ref="AB11" authorId="0" shapeId="0" xr:uid="{8417769D-13AC-424A-8E04-916CB98A5831}">
      <text>
        <r>
          <rPr>
            <b/>
            <sz val="9"/>
            <color indexed="81"/>
            <rFont val="Tahoma"/>
            <family val="2"/>
          </rPr>
          <t>ERIC:</t>
        </r>
        <r>
          <rPr>
            <sz val="9"/>
            <color indexed="81"/>
            <rFont val="Tahoma"/>
            <family val="2"/>
          </rPr>
          <t xml:space="preserve">
Cantidad de producción artística/ cultural de profesores de la carrera.</t>
        </r>
      </text>
    </comment>
    <comment ref="AB12" authorId="0" shapeId="0" xr:uid="{BD489F28-F4E4-403F-A2E9-D08AE53991E6}">
      <text>
        <r>
          <rPr>
            <b/>
            <sz val="9"/>
            <color indexed="81"/>
            <rFont val="Tahoma"/>
            <family val="2"/>
          </rPr>
          <t>ERIC:</t>
        </r>
        <r>
          <rPr>
            <sz val="9"/>
            <color indexed="81"/>
            <rFont val="Tahoma"/>
            <family val="2"/>
          </rPr>
          <t xml:space="preserve">
Número de diseños y prototipos de profesores de la carrera.</t>
        </r>
      </text>
    </comment>
    <comment ref="AP12" authorId="0" shapeId="0" xr:uid="{0EA1AF2C-0421-4748-A468-45490981E593}">
      <text>
        <r>
          <rPr>
            <b/>
            <sz val="9"/>
            <color indexed="81"/>
            <rFont val="Tahoma"/>
            <family val="2"/>
          </rPr>
          <t>ERIC:</t>
        </r>
        <r>
          <rPr>
            <sz val="9"/>
            <color indexed="81"/>
            <rFont val="Tahoma"/>
            <family val="2"/>
          </rPr>
          <t xml:space="preserve">
Cantidad de artículos de alto impacto en cartil #1.</t>
        </r>
      </text>
    </comment>
    <comment ref="AB13" authorId="0" shapeId="0" xr:uid="{88ABDCE1-6BA8-4D11-80AB-ACE323DAEE1D}">
      <text>
        <r>
          <rPr>
            <b/>
            <sz val="9"/>
            <color indexed="81"/>
            <rFont val="Tahoma"/>
            <family val="2"/>
          </rPr>
          <t>ERIC:</t>
        </r>
        <r>
          <rPr>
            <sz val="9"/>
            <color indexed="81"/>
            <rFont val="Tahoma"/>
            <family val="2"/>
          </rPr>
          <t xml:space="preserve">
Cantidad de artículos científicos publicados por profesores de la carrera.</t>
        </r>
      </text>
    </comment>
    <comment ref="AP13" authorId="0" shapeId="0" xr:uid="{3F68D20B-3E2E-49D0-81DC-A9A423C0C341}">
      <text>
        <r>
          <rPr>
            <b/>
            <sz val="9"/>
            <color indexed="81"/>
            <rFont val="Tahoma"/>
            <family val="2"/>
          </rPr>
          <t>ERIC:</t>
        </r>
        <r>
          <rPr>
            <sz val="9"/>
            <color indexed="81"/>
            <rFont val="Tahoma"/>
            <family val="2"/>
          </rPr>
          <t xml:space="preserve">
Cantidad de artículos de alto impacto en cartil #2.</t>
        </r>
      </text>
    </comment>
    <comment ref="AB14" authorId="0" shapeId="0" xr:uid="{7823981E-8F55-4203-B420-BE3B50D0407C}">
      <text>
        <r>
          <rPr>
            <b/>
            <sz val="9"/>
            <color indexed="81"/>
            <rFont val="Tahoma"/>
            <family val="2"/>
          </rPr>
          <t>ERIC:</t>
        </r>
        <r>
          <rPr>
            <sz val="9"/>
            <color indexed="81"/>
            <rFont val="Tahoma"/>
            <family val="2"/>
          </rPr>
          <t xml:space="preserve">
Total de proyectos y programas de investigación.</t>
        </r>
      </text>
    </comment>
    <comment ref="AP14" authorId="0" shapeId="0" xr:uid="{947BFD13-43FD-477E-BC4C-34664791956A}">
      <text>
        <r>
          <rPr>
            <b/>
            <sz val="9"/>
            <color indexed="81"/>
            <rFont val="Tahoma"/>
            <family val="2"/>
          </rPr>
          <t>ERIC:</t>
        </r>
        <r>
          <rPr>
            <sz val="9"/>
            <color indexed="81"/>
            <rFont val="Tahoma"/>
            <family val="2"/>
          </rPr>
          <t xml:space="preserve">
Cantidad de artículos de alto impacto en cartil #3.</t>
        </r>
      </text>
    </comment>
    <comment ref="AP15" authorId="0" shapeId="0" xr:uid="{BF30F7B6-6742-4FF4-B48A-F284067561AE}">
      <text>
        <r>
          <rPr>
            <b/>
            <sz val="9"/>
            <color indexed="81"/>
            <rFont val="Tahoma"/>
            <family val="2"/>
          </rPr>
          <t>ERIC:</t>
        </r>
        <r>
          <rPr>
            <sz val="9"/>
            <color indexed="81"/>
            <rFont val="Tahoma"/>
            <family val="2"/>
          </rPr>
          <t xml:space="preserve">
Cantidad de artículos de alto impacto en cartil #4.</t>
        </r>
      </text>
    </comment>
    <comment ref="AP16" authorId="0" shapeId="0" xr:uid="{59432A2B-C0CD-4F02-AD13-D87DEAF67BAB}">
      <text>
        <r>
          <rPr>
            <b/>
            <sz val="9"/>
            <color indexed="81"/>
            <rFont val="Tahoma"/>
            <family val="2"/>
          </rPr>
          <t>ERIC:</t>
        </r>
        <r>
          <rPr>
            <sz val="9"/>
            <color indexed="81"/>
            <rFont val="Tahoma"/>
            <family val="2"/>
          </rPr>
          <t xml:space="preserve">
Cantidad de artículos de alto impacto en sin cuartil.</t>
        </r>
      </text>
    </comment>
    <comment ref="AY22" authorId="0" shapeId="0" xr:uid="{BDFD076D-55D0-43B8-B44A-506494A3FB4D}">
      <text>
        <r>
          <rPr>
            <b/>
            <sz val="9"/>
            <color indexed="81"/>
            <rFont val="Tahoma"/>
            <family val="2"/>
          </rPr>
          <t>ERIC:</t>
        </r>
        <r>
          <rPr>
            <sz val="9"/>
            <color indexed="81"/>
            <rFont val="Tahoma"/>
            <family val="2"/>
          </rPr>
          <t xml:space="preserve">
Artículos científicos de base regional.</t>
        </r>
      </text>
    </comment>
    <comment ref="AP23" authorId="0" shapeId="0" xr:uid="{B831B1ED-612D-419B-BDEF-C892AC95F2A0}">
      <text>
        <r>
          <rPr>
            <b/>
            <sz val="9"/>
            <color indexed="81"/>
            <rFont val="Tahoma"/>
            <family val="2"/>
          </rPr>
          <t>ERIC:</t>
        </r>
        <r>
          <rPr>
            <sz val="9"/>
            <color indexed="81"/>
            <rFont val="Tahoma"/>
            <family val="2"/>
          </rPr>
          <t xml:space="preserve">
Número de artículos publicados en base regional.</t>
        </r>
      </text>
    </comment>
    <comment ref="AP24" authorId="0" shapeId="0" xr:uid="{F3F9C36F-AC88-41EC-B345-1FE5215FB8AD}">
      <text>
        <r>
          <rPr>
            <b/>
            <sz val="9"/>
            <color indexed="81"/>
            <rFont val="Tahoma"/>
            <family val="2"/>
          </rPr>
          <t>ERIC:</t>
        </r>
        <r>
          <rPr>
            <sz val="9"/>
            <color indexed="81"/>
            <rFont val="Tahoma"/>
            <family val="2"/>
          </rPr>
          <t xml:space="preserve">
Artículos regionales.</t>
        </r>
      </text>
    </comment>
    <comment ref="AP32" authorId="0" shapeId="0" xr:uid="{168EA191-9F4E-4C87-966A-A5A4BA62069F}">
      <text>
        <r>
          <rPr>
            <b/>
            <sz val="9"/>
            <color indexed="81"/>
            <rFont val="Tahoma"/>
            <family val="2"/>
          </rPr>
          <t>ERIC:</t>
        </r>
        <r>
          <rPr>
            <sz val="9"/>
            <color indexed="81"/>
            <rFont val="Tahoma"/>
            <family val="2"/>
          </rPr>
          <t xml:space="preserve">
Profesores que tienen artículos regionales.</t>
        </r>
      </text>
    </comment>
    <comment ref="AV49" authorId="0" shapeId="0" xr:uid="{2F17956B-2850-4B41-AA81-C66539E2A193}">
      <text>
        <r>
          <rPr>
            <b/>
            <sz val="9"/>
            <color indexed="81"/>
            <rFont val="Tahoma"/>
            <family val="2"/>
          </rPr>
          <t>ERIC:</t>
        </r>
        <r>
          <rPr>
            <sz val="9"/>
            <color indexed="81"/>
            <rFont val="Tahoma"/>
            <family val="2"/>
          </rPr>
          <t xml:space="preserve">
Artículos científicos de base regional.</t>
        </r>
      </text>
    </comment>
    <comment ref="AP51" authorId="0" shapeId="0" xr:uid="{CA90BAAE-C511-42C1-B0A4-7F62DCD7F0AF}">
      <text>
        <r>
          <rPr>
            <b/>
            <sz val="9"/>
            <color indexed="81"/>
            <rFont val="Tahoma"/>
            <family val="2"/>
          </rPr>
          <t>ERIC:</t>
        </r>
        <r>
          <rPr>
            <sz val="9"/>
            <color indexed="81"/>
            <rFont val="Tahoma"/>
            <family val="2"/>
          </rPr>
          <t xml:space="preserve">
Número de libros publicados por profesores de la carrera.</t>
        </r>
      </text>
    </comment>
    <comment ref="AP53" authorId="0" shapeId="0" xr:uid="{91AFE66F-8382-42F4-91B5-99E6A1AFD52D}">
      <text>
        <r>
          <rPr>
            <b/>
            <sz val="9"/>
            <color indexed="81"/>
            <rFont val="Tahoma"/>
            <family val="2"/>
          </rPr>
          <t>ERIC:</t>
        </r>
        <r>
          <rPr>
            <sz val="9"/>
            <color indexed="81"/>
            <rFont val="Tahoma"/>
            <family val="2"/>
          </rPr>
          <t xml:space="preserve">
Capítulo de libros validados</t>
        </r>
      </text>
    </comment>
    <comment ref="AP54" authorId="0" shapeId="0" xr:uid="{5C058D73-F038-4C28-81E9-D9D9956149C4}">
      <text>
        <r>
          <rPr>
            <b/>
            <sz val="9"/>
            <color indexed="81"/>
            <rFont val="Tahoma"/>
            <family val="2"/>
          </rPr>
          <t>ERIC:</t>
        </r>
        <r>
          <rPr>
            <sz val="9"/>
            <color indexed="81"/>
            <rFont val="Tahoma"/>
            <family val="2"/>
          </rPr>
          <t xml:space="preserve">
Total de capítulos del libro</t>
        </r>
      </text>
    </comment>
    <comment ref="AP55" authorId="0" shapeId="0" xr:uid="{637769F9-92BE-42CB-A53B-FC1B8B453FCE}">
      <text>
        <r>
          <rPr>
            <b/>
            <sz val="9"/>
            <color indexed="81"/>
            <rFont val="Tahoma"/>
            <family val="2"/>
          </rPr>
          <t>ERIC:</t>
        </r>
        <r>
          <rPr>
            <sz val="9"/>
            <color indexed="81"/>
            <rFont val="Tahoma"/>
            <family val="2"/>
          </rPr>
          <t xml:space="preserve">
Cantidad de libros donde constan los capítulos reportados por la carrera.</t>
        </r>
      </text>
    </comment>
    <comment ref="AP59" authorId="0" shapeId="0" xr:uid="{D653708C-6DB0-44AD-806F-158D7495FAD9}">
      <text>
        <r>
          <rPr>
            <b/>
            <sz val="9"/>
            <color indexed="81"/>
            <rFont val="Tahoma"/>
            <family val="2"/>
          </rPr>
          <t>ERIC:</t>
        </r>
        <r>
          <rPr>
            <sz val="9"/>
            <color indexed="81"/>
            <rFont val="Tahoma"/>
            <family val="2"/>
          </rPr>
          <t xml:space="preserve">
Libros que tienen algún capítulo publicado por profesores.</t>
        </r>
      </text>
    </comment>
    <comment ref="AS59" authorId="0" shapeId="0" xr:uid="{1459C5A4-2B66-4888-96CF-6A0F39EF251B}">
      <text>
        <r>
          <rPr>
            <b/>
            <sz val="9"/>
            <color indexed="81"/>
            <rFont val="Tahoma"/>
            <family val="2"/>
          </rPr>
          <t>ERIC:</t>
        </r>
        <r>
          <rPr>
            <sz val="9"/>
            <color indexed="81"/>
            <rFont val="Tahoma"/>
            <family val="2"/>
          </rPr>
          <t xml:space="preserve">
Total de capítulos del libro.</t>
        </r>
      </text>
    </comment>
    <comment ref="AV71" authorId="0" shapeId="0" xr:uid="{7788CB9C-3B92-4EFE-AD4E-7D87EC2CCC18}">
      <text>
        <r>
          <rPr>
            <b/>
            <sz val="9"/>
            <color indexed="81"/>
            <rFont val="Tahoma"/>
            <family val="2"/>
          </rPr>
          <t>ERIC:</t>
        </r>
        <r>
          <rPr>
            <sz val="9"/>
            <color indexed="81"/>
            <rFont val="Tahoma"/>
            <family val="2"/>
          </rPr>
          <t xml:space="preserve">
Indice de ponencias producto de eventos académicos o científicos, nacionales o internacionales.</t>
        </r>
      </text>
    </comment>
    <comment ref="AT88" authorId="0" shapeId="0" xr:uid="{EBDB9C9F-1FA1-4F42-8EA2-08020B827909}">
      <text>
        <r>
          <rPr>
            <b/>
            <sz val="9"/>
            <color indexed="81"/>
            <rFont val="Tahoma"/>
            <family val="2"/>
          </rPr>
          <t>ERIC:</t>
        </r>
        <r>
          <rPr>
            <sz val="9"/>
            <color indexed="81"/>
            <rFont val="Tahoma"/>
            <family val="2"/>
          </rPr>
          <t xml:space="preserve">
Altamente  relevante  (1,5).  – Corresponde  a  eventos  en  los  que  participaron,  al  menos, tres 
expertos/académicos internacionales con trayectoria y se realizó, al menos, por cinco ocasiones 
consecutivas.</t>
        </r>
      </text>
    </comment>
    <comment ref="AT89" authorId="0" shapeId="0" xr:uid="{13B35F59-8C92-487B-BD8D-048926B29372}">
      <text>
        <r>
          <rPr>
            <b/>
            <sz val="9"/>
            <color indexed="81"/>
            <rFont val="Tahoma"/>
            <family val="2"/>
          </rPr>
          <t>ERIC:</t>
        </r>
        <r>
          <rPr>
            <sz val="9"/>
            <color indexed="81"/>
            <rFont val="Tahoma"/>
            <family val="2"/>
          </rPr>
          <t xml:space="preserve">
Medianamente relevante (1). – Corresponde a eventos en los que participaron, al menos, tres 
expertos/académicos nacionales con trayectoria referente a la carrera y se realizó, al menos, por 
tres ocasiones consecutivas.</t>
        </r>
      </text>
    </comment>
    <comment ref="AT90" authorId="0" shapeId="0" xr:uid="{ED2EBBD2-8A4E-4E80-BC74-0D66B7F4189D}">
      <text>
        <r>
          <rPr>
            <b/>
            <sz val="9"/>
            <color indexed="81"/>
            <rFont val="Tahoma"/>
            <family val="2"/>
          </rPr>
          <t>ERIC:</t>
        </r>
        <r>
          <rPr>
            <sz val="9"/>
            <color indexed="81"/>
            <rFont val="Tahoma"/>
            <family val="2"/>
          </rPr>
          <t xml:space="preserve">
Poco  relevante  (0,5).  – Corresponde  a  eventos  realizados  en  concordancia  con  el  área  de 
conocimiento de la carrera y se realizó, al menos, por una ocasión.</t>
        </r>
      </text>
    </comment>
    <comment ref="AT91" authorId="0" shapeId="0" xr:uid="{BB97719D-8A3E-4B5B-952C-DC0DCFDCAA10}">
      <text>
        <r>
          <rPr>
            <b/>
            <sz val="9"/>
            <color indexed="81"/>
            <rFont val="Tahoma"/>
            <family val="2"/>
          </rPr>
          <t>ERIC:</t>
        </r>
        <r>
          <rPr>
            <sz val="9"/>
            <color indexed="81"/>
            <rFont val="Tahoma"/>
            <family val="2"/>
          </rPr>
          <t xml:space="preserve">
No relevante(0). -El evento no corresponde a ninguna de las categorías anteriores.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A9" authorId="0" shapeId="0" xr:uid="{A756CA14-13FB-4EBC-8544-FA4FB76031D5}">
      <text>
        <r>
          <rPr>
            <b/>
            <sz val="9"/>
            <color indexed="81"/>
            <rFont val="Tahoma"/>
            <family val="2"/>
          </rPr>
          <t>ERIC:</t>
        </r>
        <r>
          <rPr>
            <sz val="9"/>
            <color indexed="81"/>
            <rFont val="Tahoma"/>
            <family val="2"/>
          </rPr>
          <t xml:space="preserve">
Número promedio de horas
semanales de investigación académica y
científica para estudiantes que participan en
un proyecto de investigación.</t>
        </r>
      </text>
    </comment>
    <comment ref="A11" authorId="0" shapeId="0" xr:uid="{37567BDC-58C6-40BA-A967-3F4FF5BA5582}">
      <text>
        <r>
          <rPr>
            <b/>
            <sz val="9"/>
            <color indexed="81"/>
            <rFont val="Tahoma"/>
            <family val="2"/>
          </rPr>
          <t>ERIC:</t>
        </r>
        <r>
          <rPr>
            <sz val="9"/>
            <color indexed="81"/>
            <rFont val="Tahoma"/>
            <family val="2"/>
          </rPr>
          <t xml:space="preserve">
Tasa de horas de investigación académica y científica.</t>
        </r>
      </text>
    </comment>
    <comment ref="A76" authorId="0" shapeId="0" xr:uid="{5A2BD219-4A2A-4752-81FA-03D222F98D7E}">
      <text>
        <r>
          <rPr>
            <b/>
            <sz val="9"/>
            <color indexed="81"/>
            <rFont val="Tahoma"/>
            <family val="2"/>
          </rPr>
          <t>ERIC:</t>
        </r>
        <r>
          <rPr>
            <sz val="9"/>
            <color indexed="81"/>
            <rFont val="Tahoma"/>
            <family val="2"/>
          </rPr>
          <t xml:space="preserve">
Número promedio de horas
semanales de investigación académica y
científica para estudiantes que participan en
un proyecto de investigación.</t>
        </r>
      </text>
    </comment>
    <comment ref="A78" authorId="0" shapeId="0" xr:uid="{C474A226-EF2E-4B51-99F7-84709EA6A555}">
      <text>
        <r>
          <rPr>
            <b/>
            <sz val="9"/>
            <color indexed="81"/>
            <rFont val="Tahoma"/>
            <family val="2"/>
          </rPr>
          <t>ERIC:</t>
        </r>
        <r>
          <rPr>
            <sz val="9"/>
            <color indexed="81"/>
            <rFont val="Tahoma"/>
            <family val="2"/>
          </rPr>
          <t xml:space="preserve">
Tasa de horas de investigación académica y científica.</t>
        </r>
      </text>
    </comment>
  </commentList>
</comments>
</file>

<file path=xl/sharedStrings.xml><?xml version="1.0" encoding="utf-8"?>
<sst xmlns="http://schemas.openxmlformats.org/spreadsheetml/2006/main" count="430" uniqueCount="280">
  <si>
    <t xml:space="preserve">Dimensión </t>
  </si>
  <si>
    <t xml:space="preserve">Estándar </t>
  </si>
  <si>
    <t xml:space="preserve">Elementos fundamentales </t>
  </si>
  <si>
    <t xml:space="preserve">Fuentes de información </t>
  </si>
  <si>
    <t xml:space="preserve">Responsable </t>
  </si>
  <si>
    <t xml:space="preserve">Planificación </t>
  </si>
  <si>
    <t xml:space="preserve">Estándar 8: Planificación de los procesos de investigación La institución cuenta con normativa y/o procedimientos aprobados y vigentes, e instancias responsables, para el desarrollo de la investigación, así como para la selección asignación de recursos, seguimiento, evaluación y publicación de resultados de los programas y/o proyectos de investigación científica y tecnológica y/o de creación artística, enmarcados en sus líneas de investigación, procurando la participación del estudiantado. </t>
  </si>
  <si>
    <t xml:space="preserve">Investigación </t>
  </si>
  <si>
    <t xml:space="preserve">8.2. La institución cuenta con normativa y/o procedimientos, aprobados y vigentes, para la selección, seguimiento y evaluación de los programas y/o proyectos de investigación científica y/o tecnológica y/o de creación artística y para la publicación de resultados. </t>
  </si>
  <si>
    <t xml:space="preserve">8.5. La institución cuenta con normativa y/o procedimientos, aprobados y vigentes, e instancias responsables para garantizar la ética en las actividades de investigación científica y/o tecnológica y/o de creación artística, en el comportamiento de sus investigadores, en el reconocimiento de la participación de los estudiantes, y en la devolución y difusión de sus resultados. </t>
  </si>
  <si>
    <t xml:space="preserve">Ejecución </t>
  </si>
  <si>
    <t xml:space="preserve">Estándar 9: Ejecución de los procesos de investigación. La institución selecciona programas y/o proyectos de investigación científica y/o tecnológica y/o de creación artística mediante procedimientos de arbitraje preferentemente enmarcados en las líneas de investigación y/o dominios académicos, ejecuta los recursos provenientes de fondos internos y externos, da seguimiento y los evalúa, reconociendo los logros del profesorado y estudiantado, acorde con la normativa del sistema de educación superior, en el marco de principios éticos.  </t>
  </si>
  <si>
    <r>
      <t>1.</t>
    </r>
    <r>
      <rPr>
        <sz val="12"/>
        <color theme="1"/>
        <rFont val="Times New Roman"/>
        <family val="1"/>
      </rPr>
      <t xml:space="preserve">       </t>
    </r>
    <r>
      <rPr>
        <sz val="12"/>
        <color theme="1"/>
        <rFont val="Calibri"/>
        <family val="2"/>
        <scheme val="minor"/>
      </rPr>
      <t>Informes de arbitraje sobre proyectos presentados para obtener fondos de investigación en el período de evaluación.</t>
    </r>
  </si>
  <si>
    <t xml:space="preserve">9.2. La institución, a través de instancias responsables, ejecuta los recursos provenientes de fondos internos y/o externos, da seguimiento y evalúa los programas y/o proyectos de investigación científica y/o tecnológica y/o de creación artística. </t>
  </si>
  <si>
    <r>
      <t>2.</t>
    </r>
    <r>
      <rPr>
        <sz val="12"/>
        <color theme="1"/>
        <rFont val="Times New Roman"/>
        <family val="1"/>
      </rPr>
      <t xml:space="preserve">       </t>
    </r>
    <r>
      <rPr>
        <sz val="12"/>
        <color theme="1"/>
        <rFont val="Calibri"/>
        <family val="2"/>
        <scheme val="minor"/>
      </rPr>
      <t>Documentos(s) con información de los resultados de las postulaciones de proyectos de investigación científica y/o tecnológica y/o de creación artística, argumentados con los criterios de selección definidos y/o documentos que sustenten la asignación de recursos externos autogestionados.</t>
    </r>
  </si>
  <si>
    <r>
      <t>3.</t>
    </r>
    <r>
      <rPr>
        <sz val="12"/>
        <color theme="1"/>
        <rFont val="Times New Roman"/>
        <family val="1"/>
      </rPr>
      <t xml:space="preserve">       </t>
    </r>
    <r>
      <rPr>
        <sz val="12"/>
        <color theme="1"/>
        <rFont val="Calibri"/>
        <family val="2"/>
        <scheme val="minor"/>
      </rPr>
      <t>Distributivo de carga horaria de profesores participantes en proyectos de investigación.</t>
    </r>
  </si>
  <si>
    <t xml:space="preserve">7,     Listado de estudiantes por proyectos de investigación científica y/o tecnológica y/o de creación artística en el que participan, y el registro de sus horas. </t>
  </si>
  <si>
    <r>
      <t>4.</t>
    </r>
    <r>
      <rPr>
        <sz val="12"/>
        <color theme="1"/>
        <rFont val="Times New Roman"/>
        <family val="1"/>
      </rPr>
      <t xml:space="preserve">       </t>
    </r>
    <r>
      <rPr>
        <sz val="12"/>
        <color theme="1"/>
        <rFont val="Calibri"/>
        <family val="2"/>
        <scheme val="minor"/>
      </rPr>
      <t>Informes de seguimiento y evaluación de los programas y/o proyectos de investigación científica y/o tecnológica y/o de creación artística en ejecución y finalizados durante el periodo de evaluación.</t>
    </r>
  </si>
  <si>
    <t xml:space="preserve">9,      Documentos que evidencien la devolución de los resultados a los involucrados y difusión al público objetivo. </t>
  </si>
  <si>
    <t xml:space="preserve">9.5. La institución reconoce los logros de los actores de investigación, incluyendo la participación en los beneficios por la explotación o cesión de derechos patrimoniales sobre invenciones fruto de las investigaciones científicas y/o tecnológicas y/o de creación artística, conforme la normativa del sistema de educación superior. </t>
  </si>
  <si>
    <r>
      <t>10,</t>
    </r>
    <r>
      <rPr>
        <sz val="12"/>
        <color theme="1"/>
        <rFont val="Times New Roman"/>
        <family val="1"/>
      </rPr>
      <t xml:space="preserve">      </t>
    </r>
    <r>
      <rPr>
        <sz val="12"/>
        <color theme="1"/>
        <rFont val="Calibri"/>
        <family val="2"/>
        <scheme val="minor"/>
      </rPr>
      <t>Documentos que demuestren el reconocimiento a los logros del profesorado y del estudiantado que han participado en investigaciones científicas, tecnológicas y/o de creación artística.</t>
    </r>
  </si>
  <si>
    <t xml:space="preserve">Resultados </t>
  </si>
  <si>
    <t xml:space="preserve">Estándar 10: Producción académica y científica. La institución produce resultados de la investigación científica y/o tecnológica y/o de creación artística, plasmados en obras de relevancia, valoradas por pares internos y externos a la institución, que cumplen con requisitos básicos de publicación, exposición y/o registro, y están articuladas a sus líneas de investigación y/o proyectos de creación artística. </t>
  </si>
  <si>
    <t xml:space="preserve">10.1. La institución produce obras literarias, libros y capítulos de libros, propiedad industrial, producción artística, diseño, prototipos y obtenciones vegetales, que son resultado de los programas y/o proyectos de investigación científica y/o tecnológica y/o de creación artística. </t>
  </si>
  <si>
    <r>
      <t>1.</t>
    </r>
    <r>
      <rPr>
        <sz val="12"/>
        <color theme="1"/>
        <rFont val="Times New Roman"/>
        <family val="1"/>
      </rPr>
      <t xml:space="preserve">       </t>
    </r>
    <r>
      <rPr>
        <sz val="12"/>
        <color theme="1"/>
        <rFont val="Calibri"/>
        <family val="2"/>
        <scheme val="minor"/>
      </rPr>
      <t>SIIES: Lista de programas y/o proyectos de investigación científica y/o tecnológica y/o de creación artística en ejecución o finalizados durante el período de evaluación, que han publicado, expuesto o registrado obras de relevancia valoradas.</t>
    </r>
  </si>
  <si>
    <t xml:space="preserve">10.2. Libros y capítulos de libros revisados por pares, publicados en los períodos académicos ordinarios 2017 y 2018:                                                                                                                                                                       </t>
  </si>
  <si>
    <t>2.      SIIES: Portada, contraportada o la sección en la que conste el título del libro o capítulo del libro, nombre/s de autor/es y filiación, fecha de publicación y código ISBN, publicado en los períodos académicos ordinarios de 2017 y 2018</t>
  </si>
  <si>
    <t xml:space="preserve"> Donde: LCL: Libros y capítulos de libros revisados por pares. L: Total de libros publicados en los períodos académicos ordinarios 2017 y 2018. CL: Total de capítulos de libros publicados en los períodos académicos 2017 y 2018. TP: Total de profesores en el período de evaluación. </t>
  </si>
  <si>
    <t>10.3. Las obras de creación artística generadas por la institución han sido expuestas públicamente, contando con procesos de validación de pares.</t>
  </si>
  <si>
    <r>
      <t>3.</t>
    </r>
    <r>
      <rPr>
        <sz val="12"/>
        <color theme="1"/>
        <rFont val="Times New Roman"/>
        <family val="1"/>
      </rPr>
      <t xml:space="preserve">       </t>
    </r>
    <r>
      <rPr>
        <sz val="12"/>
        <color theme="1"/>
        <rFont val="Calibri"/>
        <family val="2"/>
        <scheme val="minor"/>
      </rPr>
      <t>Dos informes de revisión de pares por cada libro y capítulo de libro publicados en los períodos académicos ordinarios de 2017 y 2018.</t>
    </r>
  </si>
  <si>
    <t xml:space="preserve">10.4. La propiedad industrial y las obtenciones vegetales, producto de la investigación científica y tecnológica de la institución están registradas en las instancias pertinentes. </t>
  </si>
  <si>
    <t>4.       Títulos de la producción industrial y obtenciones vegetales, autores, número de registro del SENADI, en los períodos académicos ordinarios de 2017 y 2018. 5.                                                                                                                                                   5.       Títulos de las obras artísticas, autores, formas de registro y documentos que evidencien la validación de su relevancia.</t>
  </si>
  <si>
    <t xml:space="preserve">10.5. Los prototipos y diseños, incluidos software de la investigación científica y tecnológica de la institución, han sido registrados en las instancias pertinentes. </t>
  </si>
  <si>
    <t>6.      Documentos de registro de prototipos y diseños, incluidos software, que incluya autores, número de registro del SENADI, en los períodos académicos ordinarios de 2017 y 2018.</t>
  </si>
  <si>
    <t xml:space="preserve">Estándar 11. Publicación de artículos en revistas indizadas. El profesorado de la institución publica artículos en revistas indizadas en bases de datos. </t>
  </si>
  <si>
    <r>
      <rPr>
        <b/>
        <sz val="12"/>
        <color theme="1"/>
        <rFont val="Calibri"/>
        <family val="2"/>
        <scheme val="minor"/>
      </rPr>
      <t>1.</t>
    </r>
    <r>
      <rPr>
        <b/>
        <sz val="12"/>
        <color theme="1"/>
        <rFont val="Times New Roman"/>
        <family val="1"/>
      </rPr>
      <t> </t>
    </r>
    <r>
      <rPr>
        <sz val="12"/>
        <color theme="1"/>
        <rFont val="Times New Roman"/>
        <family val="1"/>
      </rPr>
      <t xml:space="preserve"> </t>
    </r>
    <r>
      <rPr>
        <b/>
        <sz val="12"/>
        <color theme="1"/>
        <rFont val="Calibri"/>
        <family val="2"/>
        <scheme val="minor"/>
      </rPr>
      <t xml:space="preserve">SIIES: </t>
    </r>
    <r>
      <rPr>
        <sz val="12"/>
        <color theme="1"/>
        <rFont val="Calibri"/>
        <family val="2"/>
        <scheme val="minor"/>
      </rPr>
      <t xml:space="preserve">Ejemplares digitales de los artículos que contengan: título, nombre/s de autor/es y filiación y fecha de publicación, publicados en los períodos académicos ordinarios de 2017 y 2018.                                                                                                                                            </t>
    </r>
    <r>
      <rPr>
        <b/>
        <sz val="12"/>
        <color theme="1"/>
        <rFont val="Calibri"/>
        <family val="2"/>
        <scheme val="minor"/>
      </rPr>
      <t>2. SIIES:</t>
    </r>
    <r>
      <rPr>
        <sz val="12"/>
        <color theme="1"/>
        <rFont val="Calibri"/>
        <family val="2"/>
        <scheme val="minor"/>
      </rPr>
      <t xml:space="preserve"> Nombre de revista, código ISSN y base de datos donde se encuentra indizada la revista. </t>
    </r>
    <r>
      <rPr>
        <b/>
        <sz val="12"/>
        <color theme="1"/>
        <rFont val="Calibri"/>
        <family val="2"/>
        <scheme val="minor"/>
      </rPr>
      <t xml:space="preserve">                                                                                                                                                           3. SIIES: </t>
    </r>
    <r>
      <rPr>
        <sz val="12"/>
        <color theme="1"/>
        <rFont val="Calibri"/>
        <family val="2"/>
        <scheme val="minor"/>
      </rPr>
      <t xml:space="preserve">Total de artículos publicados en revistas indizadas en bases de datos en los períodos académicos ordinarios 2017 y 2018.                                                                               </t>
    </r>
    <r>
      <rPr>
        <b/>
        <sz val="12"/>
        <color theme="1"/>
        <rFont val="Calibri"/>
        <family val="2"/>
        <scheme val="minor"/>
      </rPr>
      <t>4. SIIES:</t>
    </r>
    <r>
      <rPr>
        <sz val="12"/>
        <color theme="1"/>
        <rFont val="Calibri"/>
        <family val="2"/>
        <scheme val="minor"/>
      </rPr>
      <t xml:space="preserve"> Total de profesores en el período de evaluación. </t>
    </r>
    <r>
      <rPr>
        <b/>
        <sz val="12"/>
        <color theme="1"/>
        <rFont val="Calibri"/>
        <family val="2"/>
        <scheme val="minor"/>
      </rPr>
      <t xml:space="preserve">                                                            5. SIIES:</t>
    </r>
    <r>
      <rPr>
        <sz val="12"/>
        <color theme="1"/>
        <rFont val="Calibri"/>
        <family val="2"/>
        <scheme val="minor"/>
      </rPr>
      <t xml:space="preserve"> Total de artículos provenientes de proyectos de investigación  en los períodos académicos ordinarios 2017 y 2018.                                                                                                 </t>
    </r>
    <r>
      <rPr>
        <b/>
        <sz val="12"/>
        <color theme="1"/>
        <rFont val="Calibri"/>
        <family val="2"/>
        <scheme val="minor"/>
      </rPr>
      <t>6. SIIES</t>
    </r>
    <r>
      <rPr>
        <sz val="12"/>
        <color theme="1"/>
        <rFont val="Calibri"/>
        <family val="2"/>
        <scheme val="minor"/>
      </rPr>
      <t>: Total de profesores autores de artículos publicados en revistas indizadas en bases de datos en los períodos académicos ordinarios 2017 y 2018.</t>
    </r>
  </si>
  <si>
    <t xml:space="preserve">TPPA: Tasa per cápita de publicaciones de artículos. </t>
  </si>
  <si>
    <t xml:space="preserve">TA: Total de artículos publicados en revistas indizadas en bases de datos en los periodos académicos ordinarios 2017 y 2018 (anexo 3) No se reconocerán más de 10 artículos por autor en el período establecido (2017-2018), debido a que el profesorado debe atender las otras funciones sustantivas, y la información histórica del SES muestra, en ciertos casos, una concentración de las publicaciones en pocos profesores. Tampoco se reconocerán artículos con más de 4 autores con filiación de IES ecuatorianas. </t>
  </si>
  <si>
    <t>TP: Total de profesores (se tomará en cuenta todos los profesores que fueron parte de la institución en el período de evaluación.                      TAQ1: Total de artículos publicados en revistas de cuartil 1 de la base de datos SCOPUS o Web of Science, en los períodos académicos ordinarios 2017 y 2018.                                          TAQ2: Total de artículos publicados en revistas de cuartil 2 de las bases de datos SCOPUS o Web of Science, en los períodos académicos ordinarios 2017 y 2018.                                        TAQ3: Total de artículos publicados en revistas de cuartil 3 de las bases de datos SCOPUS o Web de Science, en los períodos académicos ordinarios 2017 2018.                                                         TAQ4: Total de artículos publicados en revistas de cuartil 4 de las bases de datos SCOPUS o Web of Science, en los períodos académicos ordinarios 2017 y 2018.                                            TAPP: Total de artículos provenientes de proyectos de investigación, en los períodos académicos ordinarios 2017 y 2018.</t>
  </si>
  <si>
    <t xml:space="preserve">8.1. La institución planifica los programas y/o proyectos de investigación científica y/o tecnológica y/o de creación artística, en coherencia con sus líneas de investigación, dominios académicos y las necesidades del entorno, bajo la coordinación de instancias responsables. </t>
  </si>
  <si>
    <t>8.3. La institución cuenta con normativa y/o procedimientos, aprobados y vigentes, e instancias responsables, para la asignación de recursos económicos y/o para la gestión de fondos externos para la investigación científica y/o tecnológica y/o de creación artística</t>
  </si>
  <si>
    <t xml:space="preserve">9.1.  La institución aplica procedimientos de arbitraje para la selección de programas y/o proyectos de investigación científica y/o tecnológica y/o de creación artística, que son conocidos por el profesorado. </t>
  </si>
  <si>
    <t xml:space="preserve">Cálculo del estándar. Para el cálculo del estándar se tomará en cuenta los artículos publicados en revistas indizadas en bases de datos según el anexo 3. A la tasa calculada se añade factores de impacto (i) y Proyectos (p).                                                                                                                  </t>
  </si>
  <si>
    <t xml:space="preserve">i: Factor de impacto.- Se pondera el reconocimiento de acuerdo a la ubicación de la revista en el cuartil de impacto bibliométrico de las bases SCOPUS o Web of Science.                                                                           p: Factor de proyectos.- Reconoce que los artículos que provienen de proyectos de investigación financiados con fondos nacionales o externos, promueven el desarrollo de las capacidades investigativas de la institución . </t>
  </si>
  <si>
    <t>8.4. La institución cuenta con normativa y/o procedimientos, aprobados y vigentes, para el reconocimiento al profesorado y al estudiantado por sus resultados de investigación científica y/o tecnológica y/o de creación artística.</t>
  </si>
  <si>
    <t xml:space="preserve">9.3. El profesorado involucrado en los programas  y/o proyectos de investigación científica y/o tecnológica y/o de creación artística cuenta con la asignación de la carga horaria y las horas de participación del estudiantado se registran como parte de sus actividades académicas. </t>
  </si>
  <si>
    <t>TA</t>
  </si>
  <si>
    <t>TP</t>
  </si>
  <si>
    <t>TAQ1</t>
  </si>
  <si>
    <t>TAQ2</t>
  </si>
  <si>
    <t>TAQ3</t>
  </si>
  <si>
    <t>TAQ4</t>
  </si>
  <si>
    <t>TAPP</t>
  </si>
  <si>
    <t>i</t>
  </si>
  <si>
    <t>p</t>
  </si>
  <si>
    <t>TPPA</t>
  </si>
  <si>
    <t>Datos</t>
  </si>
  <si>
    <t>Artículos</t>
  </si>
  <si>
    <t>Libros</t>
  </si>
  <si>
    <t>LCL</t>
  </si>
  <si>
    <t>L</t>
  </si>
  <si>
    <t>CL</t>
  </si>
  <si>
    <t>1- Modelo Educativo
2- PEDI en que se incluya la planificación de investigación o plan específico de investigación.
3- POA
4- Documentos de aprobación de las líneas de investigación institucionales.</t>
  </si>
  <si>
    <t>Planifica los programas y proyectos de investigación científica.</t>
  </si>
  <si>
    <t>La planificación es coherente con las líneas de investigación.</t>
  </si>
  <si>
    <r>
      <t xml:space="preserve">Cuenta con normativa y/o procedimientos, aprobados y vigentes, para la </t>
    </r>
    <r>
      <rPr>
        <sz val="12"/>
        <color rgb="FFFF0000"/>
        <rFont val="Calibri"/>
        <family val="2"/>
        <scheme val="minor"/>
      </rPr>
      <t xml:space="preserve">selección </t>
    </r>
    <r>
      <rPr>
        <sz val="12"/>
        <color theme="1"/>
        <rFont val="Calibri"/>
        <family val="2"/>
        <scheme val="minor"/>
      </rPr>
      <t>de los programas y/o proyectos de investigación científica.</t>
    </r>
  </si>
  <si>
    <r>
      <t xml:space="preserve">Cuenta con normativa y/o procedimientos, aprobados y vigentes, para </t>
    </r>
    <r>
      <rPr>
        <sz val="12"/>
        <color rgb="FFFF0000"/>
        <rFont val="Calibri"/>
        <family val="2"/>
        <scheme val="minor"/>
      </rPr>
      <t>el seguimiento</t>
    </r>
    <r>
      <rPr>
        <sz val="12"/>
        <color theme="1"/>
        <rFont val="Calibri"/>
        <family val="2"/>
        <scheme val="minor"/>
      </rPr>
      <t xml:space="preserve"> de los programas y/o proyectos de investigación científica.</t>
    </r>
  </si>
  <si>
    <r>
      <t xml:space="preserve">Cuenta con normativa y/o procedimientos, aprobados y vigentes, para </t>
    </r>
    <r>
      <rPr>
        <sz val="12"/>
        <color rgb="FFFF0000"/>
        <rFont val="Calibri"/>
        <family val="2"/>
        <scheme val="minor"/>
      </rPr>
      <t>la evaluación</t>
    </r>
    <r>
      <rPr>
        <sz val="12"/>
        <color theme="1"/>
        <rFont val="Calibri"/>
        <family val="2"/>
        <scheme val="minor"/>
      </rPr>
      <t xml:space="preserve"> de los programas y/o proyectos de investigación científica.</t>
    </r>
  </si>
  <si>
    <r>
      <t xml:space="preserve">Cuenta con normativa y/o procedimientos, aprobados y vigentes, para </t>
    </r>
    <r>
      <rPr>
        <sz val="12"/>
        <color rgb="FFFF0000"/>
        <rFont val="Calibri"/>
        <family val="2"/>
        <scheme val="minor"/>
      </rPr>
      <t>la publicación</t>
    </r>
    <r>
      <rPr>
        <sz val="12"/>
        <color theme="1"/>
        <rFont val="Calibri"/>
        <family val="2"/>
        <scheme val="minor"/>
      </rPr>
      <t xml:space="preserve"> de los resultados de los programas y/o proyectos de investigación científica.</t>
    </r>
  </si>
  <si>
    <r>
      <t xml:space="preserve">1- Normativa y/o procedimientos que rigen la </t>
    </r>
    <r>
      <rPr>
        <sz val="12"/>
        <color rgb="FFFF0000"/>
        <rFont val="Calibri"/>
        <family val="2"/>
        <scheme val="minor"/>
      </rPr>
      <t>selección</t>
    </r>
    <r>
      <rPr>
        <sz val="12"/>
        <color theme="1"/>
        <rFont val="Calibri"/>
        <family val="2"/>
        <scheme val="minor"/>
      </rPr>
      <t>, el seguimiento y evaluación de los programas y/o proyectos de investigación científica y/o tecnológica y/o proyectos y/o de creación artística.</t>
    </r>
  </si>
  <si>
    <r>
      <t xml:space="preserve">2- Normativas, procesos donde se evidencie el </t>
    </r>
    <r>
      <rPr>
        <sz val="12"/>
        <color rgb="FFFF0000"/>
        <rFont val="Calibri"/>
        <family val="2"/>
        <scheme val="minor"/>
      </rPr>
      <t>segumiento</t>
    </r>
    <r>
      <rPr>
        <sz val="12"/>
        <color theme="1"/>
        <rFont val="Calibri"/>
        <family val="2"/>
        <scheme val="minor"/>
      </rPr>
      <t xml:space="preserve"> a programas y proyectos.</t>
    </r>
  </si>
  <si>
    <r>
      <t xml:space="preserve">3- Normativas, procesos donde se evidencie el </t>
    </r>
    <r>
      <rPr>
        <sz val="12"/>
        <color rgb="FFFF0000"/>
        <rFont val="Calibri"/>
        <family val="2"/>
        <scheme val="minor"/>
      </rPr>
      <t xml:space="preserve">la evaluación </t>
    </r>
    <r>
      <rPr>
        <sz val="12"/>
        <rFont val="Calibri"/>
        <family val="2"/>
        <scheme val="minor"/>
      </rPr>
      <t>de los</t>
    </r>
    <r>
      <rPr>
        <sz val="12"/>
        <color theme="1"/>
        <rFont val="Calibri"/>
        <family val="2"/>
        <scheme val="minor"/>
      </rPr>
      <t xml:space="preserve"> programas y proyectos.</t>
    </r>
  </si>
  <si>
    <r>
      <t xml:space="preserve">4- Normativas, procesos donde se evidencien las estrategias para </t>
    </r>
    <r>
      <rPr>
        <sz val="12"/>
        <color rgb="FFFF0000"/>
        <rFont val="Calibri"/>
        <family val="2"/>
        <scheme val="minor"/>
      </rPr>
      <t>la publicación</t>
    </r>
    <r>
      <rPr>
        <sz val="12"/>
        <color theme="1"/>
        <rFont val="Calibri"/>
        <family val="2"/>
        <scheme val="minor"/>
      </rPr>
      <t xml:space="preserve"> de los resultados de los programas y proyectos.</t>
    </r>
  </si>
  <si>
    <r>
      <t xml:space="preserve">Cuenta con normativa y/o procedimientos, aprobados y vigentes, para la </t>
    </r>
    <r>
      <rPr>
        <sz val="12"/>
        <color rgb="FFFF0000"/>
        <rFont val="Calibri"/>
        <family val="2"/>
        <scheme val="minor"/>
      </rPr>
      <t>asignación de recursos económicos</t>
    </r>
    <r>
      <rPr>
        <sz val="12"/>
        <color theme="1"/>
        <rFont val="Calibri"/>
        <family val="2"/>
        <scheme val="minor"/>
      </rPr>
      <t xml:space="preserve"> para la investigación científica.</t>
    </r>
  </si>
  <si>
    <t>1- Normativa en la que se regule la asignación de recursos a proyectos de investigación.</t>
  </si>
  <si>
    <r>
      <t xml:space="preserve">Cuenta con normativa y/o procedimientos, aprobados y vigentes, para la </t>
    </r>
    <r>
      <rPr>
        <sz val="12"/>
        <color rgb="FFFF0000"/>
        <rFont val="Calibri"/>
        <family val="2"/>
        <scheme val="minor"/>
      </rPr>
      <t>gestión de fondos externos</t>
    </r>
    <r>
      <rPr>
        <sz val="12"/>
        <color theme="1"/>
        <rFont val="Calibri"/>
        <family val="2"/>
        <scheme val="minor"/>
      </rPr>
      <t xml:space="preserve"> para la investigación científica.</t>
    </r>
  </si>
  <si>
    <t>2- Normativa en la que se regule la gestión de fondos externos.</t>
  </si>
  <si>
    <t>3- Normativa en la que se regule la gestión de fondos externos.</t>
  </si>
  <si>
    <t xml:space="preserve">Cuenta con instancias responsables de la asignación de recursos económicos y/o para la gestión de fondos externos para la investigación científica.  </t>
  </si>
  <si>
    <t>Descriptores</t>
  </si>
  <si>
    <r>
      <t xml:space="preserve">Cuenta con normativa y/o procedimientos, aprobados y vigentes, para el reconocimiento al </t>
    </r>
    <r>
      <rPr>
        <sz val="12"/>
        <color rgb="FFFF0000"/>
        <rFont val="Calibri"/>
        <family val="2"/>
        <scheme val="minor"/>
      </rPr>
      <t>profesorado</t>
    </r>
    <r>
      <rPr>
        <sz val="12"/>
        <color theme="1"/>
        <rFont val="Calibri"/>
        <family val="2"/>
        <scheme val="minor"/>
      </rPr>
      <t xml:space="preserve"> por sus resultados de investigación científica.</t>
    </r>
  </si>
  <si>
    <r>
      <t xml:space="preserve">Cuenta con normativa y/o procedimientos, aprobados y vigentes, para el reconocimiento al </t>
    </r>
    <r>
      <rPr>
        <sz val="12"/>
        <color rgb="FFFF0000"/>
        <rFont val="Calibri"/>
        <family val="2"/>
        <scheme val="minor"/>
      </rPr>
      <t>estudiantado</t>
    </r>
    <r>
      <rPr>
        <sz val="12"/>
        <color theme="1"/>
        <rFont val="Calibri"/>
        <family val="2"/>
        <scheme val="minor"/>
      </rPr>
      <t xml:space="preserve"> por sus resultados de investigación científica.</t>
    </r>
  </si>
  <si>
    <t>1- Normativa o procedimientos de incentivos.</t>
  </si>
  <si>
    <r>
      <t xml:space="preserve">Cuenta con normativa y/o procedimientos, aprobados y vigentes, para garantizar la ética en </t>
    </r>
    <r>
      <rPr>
        <sz val="12"/>
        <color rgb="FFFF0000"/>
        <rFont val="Calibri"/>
        <family val="2"/>
        <scheme val="minor"/>
      </rPr>
      <t>las actividades de investigación científica</t>
    </r>
    <r>
      <rPr>
        <sz val="12"/>
        <color theme="1"/>
        <rFont val="Calibri"/>
        <family val="2"/>
        <scheme val="minor"/>
      </rPr>
      <t>.</t>
    </r>
  </si>
  <si>
    <r>
      <t xml:space="preserve">Cuenta con normativa y/o procedimientos, aprobados y vigentes, para garantizar la ética </t>
    </r>
    <r>
      <rPr>
        <sz val="12"/>
        <color rgb="FFFF0000"/>
        <rFont val="Calibri"/>
        <family val="2"/>
        <scheme val="minor"/>
      </rPr>
      <t>en la devolución y difusión de sus resultados</t>
    </r>
    <r>
      <rPr>
        <sz val="12"/>
        <color theme="1"/>
        <rFont val="Calibri"/>
        <family val="2"/>
        <scheme val="minor"/>
      </rPr>
      <t>.</t>
    </r>
  </si>
  <si>
    <r>
      <t>Cuenta con</t>
    </r>
    <r>
      <rPr>
        <sz val="12"/>
        <color rgb="FFFF0000"/>
        <rFont val="Calibri"/>
        <family val="2"/>
        <scheme val="minor"/>
      </rPr>
      <t xml:space="preserve"> instancias responsables</t>
    </r>
    <r>
      <rPr>
        <sz val="12"/>
        <color theme="1"/>
        <rFont val="Calibri"/>
        <family val="2"/>
        <scheme val="minor"/>
      </rPr>
      <t xml:space="preserve"> de garantizar la ética en las actividades de investigación científica.</t>
    </r>
  </si>
  <si>
    <t>1- Normativa de ética</t>
  </si>
  <si>
    <t>Cumplimiento Satisfactorio</t>
  </si>
  <si>
    <t>Aproximación al cumplimiento</t>
  </si>
  <si>
    <t>Cumplimiento Parcial</t>
  </si>
  <si>
    <t>Cumplimiento insuficiente</t>
  </si>
  <si>
    <t>Incumplimiento</t>
  </si>
  <si>
    <t>Escala de valoración</t>
  </si>
  <si>
    <t>Valora elementos</t>
  </si>
  <si>
    <t>Valora Estandard</t>
  </si>
  <si>
    <t>Aplica procedimientos de arbitraje para la selección de programas y/o proyectos de investigación científica.</t>
  </si>
  <si>
    <t>Los procedimientos de arbitraje son conocidos por el profesorado.</t>
  </si>
  <si>
    <r>
      <rPr>
        <sz val="12"/>
        <color rgb="FFFF0000"/>
        <rFont val="Calibri"/>
        <family val="2"/>
        <scheme val="minor"/>
      </rPr>
      <t>Ejecuta</t>
    </r>
    <r>
      <rPr>
        <sz val="12"/>
        <color theme="1"/>
        <rFont val="Calibri"/>
        <family val="2"/>
        <scheme val="minor"/>
      </rPr>
      <t xml:space="preserve"> los recursos provenientes de </t>
    </r>
    <r>
      <rPr>
        <sz val="12"/>
        <rFont val="Calibri"/>
        <family val="2"/>
        <scheme val="minor"/>
      </rPr>
      <t xml:space="preserve">fondos internos y/o externos para </t>
    </r>
    <r>
      <rPr>
        <sz val="12"/>
        <color theme="1"/>
        <rFont val="Calibri"/>
        <family val="2"/>
        <scheme val="minor"/>
      </rPr>
      <t xml:space="preserve"> los programas y/o proyectos de investigación científica.</t>
    </r>
  </si>
  <si>
    <r>
      <rPr>
        <sz val="12"/>
        <color rgb="FFFF0000"/>
        <rFont val="Calibri"/>
        <family val="2"/>
        <scheme val="minor"/>
      </rPr>
      <t>Evalúa</t>
    </r>
    <r>
      <rPr>
        <sz val="12"/>
        <color theme="1"/>
        <rFont val="Calibri"/>
        <family val="2"/>
        <scheme val="minor"/>
      </rPr>
      <t xml:space="preserve"> los programas y/o proyectos de investigación científica. </t>
    </r>
  </si>
  <si>
    <r>
      <rPr>
        <sz val="12"/>
        <color rgb="FFFF0000"/>
        <rFont val="Calibri"/>
        <family val="2"/>
        <scheme val="minor"/>
      </rPr>
      <t>Da seguimiento</t>
    </r>
    <r>
      <rPr>
        <sz val="12"/>
        <rFont val="Calibri"/>
        <family val="2"/>
        <scheme val="minor"/>
      </rPr>
      <t xml:space="preserve"> a los programas y/o proyectos de investigación científica .</t>
    </r>
  </si>
  <si>
    <t>El profesorado involucrado en los programas  y/o proyectos de investigación científica cuenta con la asignación de la carga horaria para estas actividades.</t>
  </si>
  <si>
    <r>
      <t>9.4. La institución a través de instancias pertinente</t>
    </r>
    <r>
      <rPr>
        <sz val="12"/>
        <rFont val="Calibri"/>
        <family val="2"/>
        <scheme val="minor"/>
      </rPr>
      <t>s da seguimiento a la implementación de procedimientos éticos</t>
    </r>
    <r>
      <rPr>
        <sz val="12"/>
        <color theme="1"/>
        <rFont val="Calibri"/>
        <family val="2"/>
        <scheme val="minor"/>
      </rPr>
      <t xml:space="preserve"> en las actividades de investigación científica y/o tecnológica y/o de creación artística, en el comportamiento de sus investigadores, en el reconocimiento de la participación de los estudiantes y en la devolución y difusión de los resultados. Para la ejecución de los proyectos de investigación que involucran seres humanos, recursos biológicos y genéticos, cuentan con la aprobación de los organismos competentes. </t>
    </r>
  </si>
  <si>
    <t xml:space="preserve">Da seguimiento a la implementación de procedimientos éticos en las actividades de investigación cinetífica. </t>
  </si>
  <si>
    <t>Da seguimiento a la implementación de procedimientos éticos en el comportimiento de sus investigadores y en el reconocimiento de la participación de los estudiantes.</t>
  </si>
  <si>
    <t>Da seguimiento a la implementación de procedimientos éticos en la devolución y difusión de los resultados de la investigación.</t>
  </si>
  <si>
    <t xml:space="preserve">Para la ejecución de los proyectos de investigación que involucran seres humanos, recursos biológicos y genéticos, cuentan con la aprobación de los organismos competentes. </t>
  </si>
  <si>
    <t>Reconoce los logros de los actores de investigación.</t>
  </si>
  <si>
    <t>Incluye a los actores de investigación en la participación  en los beneficios por la explotación o cesión de derechos patrimoniales  sobre invenciones fruto de las investigaciones científicas.</t>
  </si>
  <si>
    <t>Los reconocimientos están enmarcados en la normativa del Sistema de Educación superior.</t>
  </si>
  <si>
    <t>Produce obras literarias, libros y capítulos de libros, propiedad industrial, producción artística, diseño, prototipos y obtenciones vegetales.</t>
  </si>
  <si>
    <t>Las obras literarias, libros y capítulos de libros, propiedad industrial, producción artística, diseño, prototipos y obtenciones vegetales son resultado de los programas y/o proyectos de investigación científica.</t>
  </si>
  <si>
    <t>Las obras de creación artística generadas por la institución han sido expuestas públicamente.</t>
  </si>
  <si>
    <t>Las obras de creación artística cuentan con procesos de validación de pares .</t>
  </si>
  <si>
    <t>La propiedad industrial producto de la investigación científica y tecnológica de la institución está registrada en las instancias pertinentes.</t>
  </si>
  <si>
    <t>La obtenciones de vegetales producto de la investigación científica y tecnológica de la institución está registrada en las instancias pertinentes.</t>
  </si>
  <si>
    <t>Los prototipos producto de la investigación científica y tecnológica de la institución, han sido registrados en las instituciones pertinentes.</t>
  </si>
  <si>
    <t>Los diseños, incluidos software, producto de la investigación científica y tecnológica de la institución, han sido registrados en las instancias pertinentes.</t>
  </si>
  <si>
    <t xml:space="preserve">Cuenta con instancias responsables de la coordinación de los programas y proyectos de investigación científica. </t>
  </si>
  <si>
    <t>x</t>
  </si>
  <si>
    <r>
      <t xml:space="preserve">Cuenta con normativa y/o procedimientos, aprobados y vigentes, para garantizar la ética </t>
    </r>
    <r>
      <rPr>
        <sz val="12"/>
        <color rgb="FFFF0000"/>
        <rFont val="Calibri"/>
        <family val="2"/>
        <scheme val="minor"/>
      </rPr>
      <t>en el comportamiento de sus investigadores y en el reconocimiento de la participación de los estudiantes</t>
    </r>
    <r>
      <rPr>
        <sz val="12"/>
        <color theme="1"/>
        <rFont val="Calibri"/>
        <family val="2"/>
        <scheme val="minor"/>
      </rPr>
      <t>.</t>
    </r>
  </si>
  <si>
    <t>Aproximación al cumplimiento.</t>
  </si>
  <si>
    <t>Cumplimiento insuficiente.</t>
  </si>
  <si>
    <t xml:space="preserve">Cumplimiento Insuficiente. </t>
  </si>
  <si>
    <t>Cumplimiento Satisfactorio.</t>
  </si>
  <si>
    <t>Las horas de participación del estudiantado en proyectos de investigación científica se registran como parte de sus actividades académicas.</t>
  </si>
  <si>
    <t>Resultados</t>
  </si>
  <si>
    <t>TA/(0.5*TP)</t>
  </si>
  <si>
    <t>Sugerencias</t>
  </si>
  <si>
    <t>Debe revisarse detalladamente toda la documentación e incorporar sellos, firmas y cualquier otro elemento que falte. En los folders, en cada funda debe aparecer un índice que liste los documentos que contiene.</t>
  </si>
  <si>
    <t xml:space="preserve"> Debe mejorarse la visibilidad de la componente Investigación en la página web de la Universidad, no es fácil acceder a la poca información que existe. Se debe incluir bastante contenido de investigación en la web. Todo el Sistema de gestión de la Ciencia por facultades deba estar. </t>
  </si>
  <si>
    <r>
      <t>Elaborar y aprobar  procedimientos  para la</t>
    </r>
    <r>
      <rPr>
        <sz val="11"/>
        <color rgb="FFFF0000"/>
        <rFont val="Calibri"/>
        <family val="2"/>
        <scheme val="minor"/>
      </rPr>
      <t xml:space="preserve"> publicación de los resultados</t>
    </r>
    <r>
      <rPr>
        <sz val="11"/>
        <color theme="1"/>
        <rFont val="Calibri"/>
        <family val="2"/>
        <scheme val="minor"/>
      </rPr>
      <t xml:space="preserve"> de los programas y/o proyectos de investigación científica</t>
    </r>
  </si>
  <si>
    <r>
      <t xml:space="preserve">Elaborar y aprobar procedimientos para la  </t>
    </r>
    <r>
      <rPr>
        <sz val="11"/>
        <color rgb="FFFF0000"/>
        <rFont val="Calibri"/>
        <family val="2"/>
        <scheme val="minor"/>
      </rPr>
      <t xml:space="preserve">evaluación </t>
    </r>
    <r>
      <rPr>
        <sz val="11"/>
        <color theme="1"/>
        <rFont val="Calibri"/>
        <family val="2"/>
        <scheme val="minor"/>
      </rPr>
      <t>de programas y proyectos.</t>
    </r>
  </si>
  <si>
    <r>
      <t xml:space="preserve">Elaborar y aprobar procedimientos para </t>
    </r>
    <r>
      <rPr>
        <sz val="11"/>
        <color rgb="FFFF0000"/>
        <rFont val="Calibri"/>
        <family val="2"/>
        <scheme val="minor"/>
      </rPr>
      <t>dar seguimiento</t>
    </r>
    <r>
      <rPr>
        <sz val="11"/>
        <color theme="1"/>
        <rFont val="Calibri"/>
        <family val="2"/>
        <scheme val="minor"/>
      </rPr>
      <t xml:space="preserve"> a los programas y proyectos.</t>
    </r>
  </si>
  <si>
    <r>
      <t xml:space="preserve">Elaborar y aprobar procedimientos para la </t>
    </r>
    <r>
      <rPr>
        <sz val="11"/>
        <color rgb="FFFF0000"/>
        <rFont val="Calibri"/>
        <family val="2"/>
        <scheme val="minor"/>
      </rPr>
      <t>selección</t>
    </r>
    <r>
      <rPr>
        <sz val="11"/>
        <color theme="1"/>
        <rFont val="Calibri"/>
        <family val="2"/>
        <scheme val="minor"/>
      </rPr>
      <t xml:space="preserve"> de programas y proyectos.</t>
    </r>
  </si>
  <si>
    <t>DCI</t>
  </si>
  <si>
    <t>Calidad</t>
  </si>
  <si>
    <r>
      <t xml:space="preserve">Elaborar y aprobar  procedimientos  para la </t>
    </r>
    <r>
      <rPr>
        <sz val="11"/>
        <color rgb="FFFF0000"/>
        <rFont val="Calibri"/>
        <family val="2"/>
        <scheme val="minor"/>
      </rPr>
      <t>asignación de recursos económicos</t>
    </r>
    <r>
      <rPr>
        <sz val="11"/>
        <color theme="1"/>
        <rFont val="Calibri"/>
        <family val="2"/>
        <scheme val="minor"/>
      </rPr>
      <t xml:space="preserve"> para la investigación científica</t>
    </r>
  </si>
  <si>
    <r>
      <t xml:space="preserve">Elaborar y aprobar  procedimientos  para la </t>
    </r>
    <r>
      <rPr>
        <sz val="11"/>
        <color rgb="FFFF0000"/>
        <rFont val="Calibri"/>
        <family val="2"/>
        <scheme val="minor"/>
      </rPr>
      <t>gestión de fondos externos</t>
    </r>
    <r>
      <rPr>
        <sz val="11"/>
        <color theme="1"/>
        <rFont val="Calibri"/>
        <family val="2"/>
        <scheme val="minor"/>
      </rPr>
      <t xml:space="preserve"> para la investigación científica.</t>
    </r>
  </si>
  <si>
    <t>En los procedimientos se definen las instancias.</t>
  </si>
  <si>
    <t>Acelerar la elaboración del programa o plan de incentivos, valorar la fecha de aprobación, realizar análsis.</t>
  </si>
  <si>
    <t>Cumplimiento Insuficiente</t>
  </si>
  <si>
    <t>Para la evaluación institucional el departamento debe organizar la documentación de forma secuencial teniendo en cuenca los descriptores, de forma tal que se pueda ver la secuencia Planificación - Ejecución - Resultados.
Mejorar la calidad de la documentación (firmas y sellos), se debe revisar toda la documentación. Codificar la matriz por vicerectorado académico.</t>
  </si>
  <si>
    <t>Se debe mostrar evidencias del proceso de socialización de arbitraje de los programas y proyectos de investigación en las facultades. (copia de documentos recibidos o de correos con la información a decanos o comisiones de investigación, hojas de firma de los docentes participantes en la reunión de socialización, acta de la reunión, …)</t>
  </si>
  <si>
    <t>No existe una relación coherente entre el departamento fianciero, planeamiento y el DCI en cuanto a evidenciar la cantidad de recursos ejecutados por los proyectos de investigación. No cuadran los valores devengados entre financiero y el DCI con los informes de los líderes por proyecto. Este aspecto es salvable, es importante contar con todas las evidencias por cada proyecto de lo que se ha devengado del presupuesto 2018. Téngase una estadística de cómo ha sido la devengación por unidades académicas, por proyectos. Para este tema hay que designar a una persona.</t>
  </si>
  <si>
    <t>OK mejorar calidad de las evidencias y la organización.</t>
  </si>
  <si>
    <t xml:space="preserve">No se tienen todos los distributivos de profesores participando en proyectos de investigación. Debe solicitarse urgentemente a los decanos de las unidades académicas copias legibles de los distributivos 2018 (1 y 2) de los profesores que participaron en proyectos de investigación, esta información debe insertarse en las carpetas de investigación  que reposan en el DCI y debe hacerse un análisis por proyecto de investigación de la asignación de horas a líderes y a miembros, incluso con la cantidad de horas y si tenían por cronograma asignado trabajo en los proyectos en ese período. Es importante tener estos datos, se pueden tener pero hay que poner a una persona para este tema. También se puede solicitar un listado consolidado, certificado por vicerrectorado académico. </t>
  </si>
  <si>
    <t>Elaborar un informe en el que se exprese que no han habido casos de denuncias.</t>
  </si>
  <si>
    <t>Se deben recoger los ejemplos de experiencias que se tienen de este tipo de actividades de convalidaciones de horas de vinculación, prácticas, pasantías y cualquier otra actividad académica. Hay que solicitar esta información con docuentación de sustento en cada facultad a sus líderes de proyectos. Pueden ser informes pero deben tener adjuntos los documents que certifiquen las notas y demás documentos de sustento. Esto también es lograble.</t>
  </si>
  <si>
    <t>Solicitar a los líderes de proyecto informes con las devoluciones de la información períodos académicos 2018 (1) y (2). [Es una recomendación general]. De igual manera se recomienda solicitar con algún contacto de CACES a qué se refiere concretamente estos descriptores.</t>
  </si>
  <si>
    <t xml:space="preserve">Elaborar dictamen de aprobación de los proyectos de investigación del comité de ética (2018) y en el caso de los proyectos que involucran seres humanos y especies biológicas  se debe verificar si cuentan con la aprobación de los organismos correspondientes, de no contar con ellos se deberá gestionar cuanto antes. Con este trabajo se tendrá un levantamiento preciso de la cantidad de proyectos que tienen estas característica y se podrán mostrar por medio de gráficos estadísticos por facultades.  </t>
  </si>
  <si>
    <t>Entrega la información</t>
  </si>
  <si>
    <t>Facultades y líderes de proyectos, involucrar a decanos y presidentes de comición de investigación.</t>
  </si>
  <si>
    <t>Elaborar informe en el que se diga que no aplica, que no han habido casos.</t>
  </si>
  <si>
    <t>Entrega de información</t>
  </si>
  <si>
    <t>Entrega información</t>
  </si>
  <si>
    <t>Los directivos del DCI deben tener bien claros los artículos de este documento, saber encontrar rapidamente alguna información que se solicite.</t>
  </si>
  <si>
    <t>Validar mediante documentación acreditada la aplicación de los resultados de los trabajos de investigación de estudiantes y docentes en las comunidades.</t>
  </si>
  <si>
    <t>Identificar en los informes de las facultades las actividades que se hayan realizado como parte de los proyectos de investigación, que evidencian sinergia con la vinculación y docencia.</t>
  </si>
  <si>
    <t>Socializar resultados de las publicaciones en 2017 y 2018 con toda la comunidad universitaria</t>
  </si>
  <si>
    <t xml:space="preserve">Se deben seleccionar proyectos de investigación por facultades </t>
  </si>
  <si>
    <t xml:space="preserve">En el caso de los estudiantes se pudiera realizar una presentación en Power point a inicios de clases y en el primer encuentro unido al encuadre, se sebe hablar del proceso de evaluación de la Institución, se les debe recordar los proyectos de vinculación de sus facultades, sus objetivos, cuándo y cómo ellos van a entrar en esos proyectos, las líneas de investigación y fuandamentalemnte la que aporta a sus facultades, etc  </t>
  </si>
  <si>
    <t>Deben activarse las Comisiones de investigación de todas las facultades y realizar un recordatorio sobre el Sistema de Gestión de la Ciencia a profesores y a estudiantes, deben entender y estudiar el modelo de evaluación en la componente Investigación, deben recopilar toda la información referente a los ejemplos de devolución de resultados  de investigación a la sociedad con sus respectivos proyectos de investigación, todos los ejemplos deben estar evidenciados y enviar esta información al DCI. Mostrar los avances en la devenegación de presupuestos, cómo se realizan los reajustes del presupuesto.</t>
  </si>
  <si>
    <t>Asignación de asignaturas de investigación a profesores con experiencia para motivar y formar correctamnete</t>
  </si>
  <si>
    <t>Plataforma integradora.</t>
  </si>
  <si>
    <t>Total de docentes</t>
  </si>
  <si>
    <r>
      <t xml:space="preserve">Estándard 3.4 </t>
    </r>
    <r>
      <rPr>
        <sz val="16"/>
        <color theme="1"/>
        <rFont val="Calibri"/>
        <family val="2"/>
        <scheme val="minor"/>
      </rPr>
      <t>Promedio de Citación</t>
    </r>
  </si>
  <si>
    <t>A1</t>
  </si>
  <si>
    <t>Nro</t>
  </si>
  <si>
    <t>Título</t>
  </si>
  <si>
    <t>CP</t>
  </si>
  <si>
    <t>CE</t>
  </si>
  <si>
    <t>AC</t>
  </si>
  <si>
    <t>Clase Autor</t>
  </si>
  <si>
    <t>Profesor</t>
  </si>
  <si>
    <t>Estudiante</t>
  </si>
  <si>
    <t>Artículo 1</t>
  </si>
  <si>
    <t>Artículo 2</t>
  </si>
  <si>
    <t>Artículo 3</t>
  </si>
  <si>
    <t>Artículo 4</t>
  </si>
  <si>
    <t>Artículo 5</t>
  </si>
  <si>
    <t>PCC</t>
  </si>
  <si>
    <r>
      <t xml:space="preserve">Estándard 3.6 </t>
    </r>
    <r>
      <rPr>
        <sz val="16"/>
        <color theme="1"/>
        <rFont val="Calibri"/>
        <family val="2"/>
        <scheme val="minor"/>
      </rPr>
      <t>Resultados de proyectos y programas de investigación</t>
    </r>
  </si>
  <si>
    <t>OL</t>
  </si>
  <si>
    <t>PI</t>
  </si>
  <si>
    <t>PA</t>
  </si>
  <si>
    <t>DPT</t>
  </si>
  <si>
    <t>TPPI</t>
  </si>
  <si>
    <t>TCP</t>
  </si>
  <si>
    <t>CP*</t>
  </si>
  <si>
    <t>TC*</t>
  </si>
  <si>
    <r>
      <t xml:space="preserve">Estándard 3.8 </t>
    </r>
    <r>
      <rPr>
        <sz val="16"/>
        <color theme="1"/>
        <rFont val="Calibri"/>
        <family val="2"/>
        <scheme val="minor"/>
      </rPr>
      <t>Producción científica por profesor.</t>
    </r>
  </si>
  <si>
    <t>ACA</t>
  </si>
  <si>
    <t>ACR</t>
  </si>
  <si>
    <t>TPC</t>
  </si>
  <si>
    <t>TPCA</t>
  </si>
  <si>
    <t>ACQ1</t>
  </si>
  <si>
    <t>ACQ2</t>
  </si>
  <si>
    <t>ACQ3</t>
  </si>
  <si>
    <t>ACQ4</t>
  </si>
  <si>
    <t>ACQ0</t>
  </si>
  <si>
    <t>NAP</t>
  </si>
  <si>
    <t xml:space="preserve">Profesores </t>
  </si>
  <si>
    <t>P1</t>
  </si>
  <si>
    <t>Cantidad</t>
  </si>
  <si>
    <t xml:space="preserve">Artículos </t>
  </si>
  <si>
    <t>A2</t>
  </si>
  <si>
    <t>A3</t>
  </si>
  <si>
    <t>A4</t>
  </si>
  <si>
    <t>A5</t>
  </si>
  <si>
    <t>P2</t>
  </si>
  <si>
    <t>P3</t>
  </si>
  <si>
    <t>P4</t>
  </si>
  <si>
    <t>P5</t>
  </si>
  <si>
    <t>P6</t>
  </si>
  <si>
    <t>P7</t>
  </si>
  <si>
    <t>P8</t>
  </si>
  <si>
    <t>P9</t>
  </si>
  <si>
    <t>P10</t>
  </si>
  <si>
    <t>Artículos base regional</t>
  </si>
  <si>
    <t>Artículos de alto impacto</t>
  </si>
  <si>
    <t>Libros y capítulos de libros</t>
  </si>
  <si>
    <t>CLi</t>
  </si>
  <si>
    <t>TCLi</t>
  </si>
  <si>
    <t>n</t>
  </si>
  <si>
    <t>Libros de cap</t>
  </si>
  <si>
    <t>L1</t>
  </si>
  <si>
    <t>L2</t>
  </si>
  <si>
    <t>L3</t>
  </si>
  <si>
    <t>L4</t>
  </si>
  <si>
    <t>L5</t>
  </si>
  <si>
    <t>L6</t>
  </si>
  <si>
    <t>Libro</t>
  </si>
  <si>
    <t>Capítulos CL</t>
  </si>
  <si>
    <t>TCL</t>
  </si>
  <si>
    <t>ACP</t>
  </si>
  <si>
    <r>
      <t xml:space="preserve">Estándard 3.2 </t>
    </r>
    <r>
      <rPr>
        <sz val="16"/>
        <color theme="1"/>
        <rFont val="Calibri"/>
        <family val="2"/>
        <scheme val="minor"/>
      </rPr>
      <t>Horas de investigación académica y científica.</t>
    </r>
  </si>
  <si>
    <t>HACE</t>
  </si>
  <si>
    <t>PHS</t>
  </si>
  <si>
    <t>Estudiante 1</t>
  </si>
  <si>
    <t>Sem1</t>
  </si>
  <si>
    <t>Sem2</t>
  </si>
  <si>
    <t>Sem3</t>
  </si>
  <si>
    <t>Estudiante 2</t>
  </si>
  <si>
    <t>Estudiante 3</t>
  </si>
  <si>
    <t>Estudiante 4</t>
  </si>
  <si>
    <t>Estudiante 5</t>
  </si>
  <si>
    <t>THFAC</t>
  </si>
  <si>
    <t>Evento</t>
  </si>
  <si>
    <t>E1</t>
  </si>
  <si>
    <t>E2</t>
  </si>
  <si>
    <t>E3</t>
  </si>
  <si>
    <t>E4</t>
  </si>
  <si>
    <t>E5</t>
  </si>
  <si>
    <t>E6</t>
  </si>
  <si>
    <r>
      <rPr>
        <sz val="11"/>
        <color theme="1"/>
        <rFont val="Symbol"/>
        <family val="1"/>
        <charset val="2"/>
      </rPr>
      <t>b</t>
    </r>
    <r>
      <rPr>
        <sz val="11"/>
        <color theme="1"/>
        <rFont val="Calibri"/>
        <family val="2"/>
        <scheme val="minor"/>
      </rPr>
      <t>i</t>
    </r>
  </si>
  <si>
    <t>Atamente relevante</t>
  </si>
  <si>
    <t>Medianamente relevante</t>
  </si>
  <si>
    <t>Poco relevante</t>
  </si>
  <si>
    <t>No relevante</t>
  </si>
  <si>
    <t>IPP</t>
  </si>
  <si>
    <t>Estándar 3.2. Horas de investigación</t>
  </si>
  <si>
    <t>Estándar 3.4 Promedio de citación</t>
  </si>
  <si>
    <t>PCi</t>
  </si>
  <si>
    <t>CEi</t>
  </si>
  <si>
    <t>Estándar 3.6 Resultados de proyectos y programas de investigación</t>
  </si>
  <si>
    <t>TC</t>
  </si>
  <si>
    <t>Estándar 3.8 Producción científica por profesor</t>
  </si>
  <si>
    <t>Artículos científicos de alto impacto</t>
  </si>
  <si>
    <t>AP</t>
  </si>
  <si>
    <t>Artículo científico en base regional</t>
  </si>
  <si>
    <t>Total nivel de relevancia</t>
  </si>
  <si>
    <t>Proporción de CLi y TCLi</t>
  </si>
  <si>
    <t>Índice de ponencias productos de eventos académicos o científico, nacionales o internacionales</t>
  </si>
  <si>
    <t>Estándar 2.2. Afinidad del personal académico</t>
  </si>
  <si>
    <t>TAAF</t>
  </si>
  <si>
    <t>APA</t>
  </si>
  <si>
    <t>Estándar 4.2. Nivel de cumplimiento presupuestal</t>
  </si>
  <si>
    <t>IND</t>
  </si>
  <si>
    <t>INP</t>
  </si>
  <si>
    <t>NCEV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</si>
</sst>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
    <numFmt numFmtId="165" formatCode="0.00000"/>
    <numFmt numFmtId="167" formatCode="_ * #,##0.000_ ;_ * \-#,##0.000_ ;_ * &quot;-&quot;??_ ;_ @_ "/>
  </numFmts>
  <fonts count="27">
    <font>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sz val="12"/>
      <color rgb="FFFF0000"/>
      <name val="Calibri"/>
      <family val="2"/>
      <scheme val="minor"/>
    </font>
    <font>
      <sz val="12"/>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28"/>
      <color theme="1"/>
      <name val="Calibri"/>
      <family val="2"/>
      <scheme val="minor"/>
    </font>
    <font>
      <b/>
      <sz val="12"/>
      <name val="Calibri"/>
      <family val="2"/>
      <scheme val="minor"/>
    </font>
    <font>
      <sz val="11"/>
      <color rgb="FFFF0000"/>
      <name val="Calibri"/>
      <family val="2"/>
      <scheme val="minor"/>
    </font>
    <font>
      <i/>
      <sz val="12"/>
      <color theme="1"/>
      <name val="Calibri"/>
      <family val="2"/>
      <scheme val="minor"/>
    </font>
    <font>
      <u/>
      <sz val="9"/>
      <color indexed="81"/>
      <name val="Tahoma"/>
      <family val="2"/>
    </font>
    <font>
      <b/>
      <sz val="11"/>
      <color theme="0"/>
      <name val="Calibri"/>
      <family val="2"/>
      <scheme val="minor"/>
    </font>
    <font>
      <b/>
      <sz val="12"/>
      <color theme="0"/>
      <name val="Calibri"/>
      <family val="2"/>
      <scheme val="minor"/>
    </font>
    <font>
      <b/>
      <sz val="20"/>
      <color theme="1"/>
      <name val="Calibri"/>
      <family val="2"/>
      <scheme val="minor"/>
    </font>
    <font>
      <b/>
      <sz val="22"/>
      <color theme="1"/>
      <name val="Calibri"/>
      <family val="2"/>
      <scheme val="minor"/>
    </font>
    <font>
      <sz val="18"/>
      <color rgb="FFFF0000"/>
      <name val="Calibri"/>
      <family val="2"/>
      <scheme val="minor"/>
    </font>
    <font>
      <sz val="16"/>
      <color theme="1"/>
      <name val="Calibri"/>
      <family val="2"/>
      <scheme val="minor"/>
    </font>
    <font>
      <sz val="11"/>
      <color theme="1"/>
      <name val="Symbol"/>
      <family val="1"/>
      <charset val="2"/>
    </font>
    <font>
      <sz val="11"/>
      <color theme="1"/>
      <name val="Calibri"/>
      <family val="1"/>
      <charset val="2"/>
      <scheme val="minor"/>
    </font>
    <font>
      <sz val="11"/>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FF33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s>
  <cellStyleXfs count="2">
    <xf numFmtId="0" fontId="0" fillId="0" borderId="0"/>
    <xf numFmtId="43" fontId="26" fillId="0" borderId="0" applyFont="0" applyFill="0" applyBorder="0" applyAlignment="0" applyProtection="0"/>
  </cellStyleXfs>
  <cellXfs count="307">
    <xf numFmtId="0" fontId="0" fillId="0" borderId="0" xfId="0"/>
    <xf numFmtId="0" fontId="1" fillId="0" borderId="0" xfId="0" applyFont="1" applyAlignment="1">
      <alignment vertical="center" wrapText="1"/>
    </xf>
    <xf numFmtId="0" fontId="1" fillId="0" borderId="0" xfId="0" applyFont="1"/>
    <xf numFmtId="0" fontId="1" fillId="0" borderId="1" xfId="0" applyFont="1" applyBorder="1"/>
    <xf numFmtId="0" fontId="2" fillId="0" borderId="1" xfId="0" applyFont="1" applyBorder="1" applyAlignment="1">
      <alignment horizontal="center"/>
    </xf>
    <xf numFmtId="0" fontId="0" fillId="0" borderId="1" xfId="0" applyBorder="1"/>
    <xf numFmtId="0" fontId="4" fillId="0" borderId="1" xfId="0" applyFont="1" applyBorder="1" applyAlignment="1">
      <alignment horizontal="center" vertical="center"/>
    </xf>
    <xf numFmtId="0" fontId="1" fillId="0" borderId="1" xfId="0" applyFont="1" applyBorder="1" applyAlignment="1">
      <alignment wrapText="1"/>
    </xf>
    <xf numFmtId="0" fontId="0" fillId="0" borderId="0" xfId="0" applyAlignment="1">
      <alignment horizontal="center"/>
    </xf>
    <xf numFmtId="0" fontId="0" fillId="2" borderId="6" xfId="0" applyFill="1" applyBorder="1"/>
    <xf numFmtId="0" fontId="0" fillId="3" borderId="6" xfId="0" applyFill="1" applyBorder="1"/>
    <xf numFmtId="164" fontId="0" fillId="3" borderId="6" xfId="0" applyNumberFormat="1" applyFill="1" applyBorder="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0" applyFont="1" applyBorder="1" applyAlignment="1">
      <alignmen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3" fillId="0" borderId="6" xfId="0" applyFont="1" applyBorder="1" applyAlignment="1">
      <alignment horizontal="center" wrapText="1"/>
    </xf>
    <xf numFmtId="0" fontId="3" fillId="0" borderId="6" xfId="0" applyFont="1" applyBorder="1" applyAlignment="1">
      <alignment horizontal="center" vertical="center" wrapText="1"/>
    </xf>
    <xf numFmtId="49" fontId="4" fillId="0" borderId="1" xfId="0" applyNumberFormat="1" applyFont="1" applyBorder="1" applyAlignment="1">
      <alignment horizontal="left" vertical="center" wrapText="1"/>
    </xf>
    <xf numFmtId="0" fontId="0" fillId="0" borderId="17" xfId="0" applyBorder="1"/>
    <xf numFmtId="49" fontId="4" fillId="0" borderId="18"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0" fontId="0" fillId="0" borderId="16" xfId="0" applyBorder="1"/>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18" xfId="0" applyFont="1" applyBorder="1" applyAlignment="1">
      <alignment vertical="center" wrapText="1"/>
    </xf>
    <xf numFmtId="0" fontId="4" fillId="0" borderId="37" xfId="0" applyFont="1" applyBorder="1" applyAlignment="1">
      <alignment vertical="center" wrapText="1"/>
    </xf>
    <xf numFmtId="0" fontId="4" fillId="0" borderId="20" xfId="0" applyFont="1" applyBorder="1" applyAlignment="1">
      <alignmen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vertical="center" wrapText="1"/>
    </xf>
    <xf numFmtId="0" fontId="4" fillId="0" borderId="4" xfId="0" applyFont="1" applyBorder="1" applyAlignment="1">
      <alignment horizontal="center" vertical="center"/>
    </xf>
    <xf numFmtId="0" fontId="4" fillId="0" borderId="12" xfId="0" applyFont="1" applyBorder="1" applyAlignment="1">
      <alignment horizontal="left" vertical="center" wrapText="1"/>
    </xf>
    <xf numFmtId="0" fontId="0" fillId="0" borderId="4" xfId="0" applyBorder="1" applyAlignment="1">
      <alignment horizontal="center"/>
    </xf>
    <xf numFmtId="0" fontId="4" fillId="0" borderId="10" xfId="0" applyFont="1" applyBorder="1" applyAlignment="1">
      <alignment vertical="center" wrapText="1"/>
    </xf>
    <xf numFmtId="0" fontId="4" fillId="0" borderId="8" xfId="0" applyFont="1" applyBorder="1" applyAlignment="1">
      <alignment vertical="center" wrapText="1"/>
    </xf>
    <xf numFmtId="0" fontId="8" fillId="0" borderId="9" xfId="0" applyFont="1" applyBorder="1" applyAlignment="1">
      <alignment vertical="center" wrapText="1"/>
    </xf>
    <xf numFmtId="0" fontId="4" fillId="0" borderId="16" xfId="0"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9" xfId="0" applyFont="1" applyBorder="1" applyAlignment="1">
      <alignment vertical="center" wrapText="1"/>
    </xf>
    <xf numFmtId="0" fontId="4" fillId="0" borderId="17" xfId="0" applyFont="1" applyBorder="1" applyAlignment="1">
      <alignment horizontal="left" vertical="center" wrapText="1"/>
    </xf>
    <xf numFmtId="0" fontId="4" fillId="0" borderId="7" xfId="0" applyFont="1" applyBorder="1" applyAlignment="1">
      <alignment wrapText="1"/>
    </xf>
    <xf numFmtId="0" fontId="16" fillId="0" borderId="14" xfId="0" applyFont="1" applyBorder="1" applyAlignment="1">
      <alignment horizontal="left" vertical="top" wrapText="1"/>
    </xf>
    <xf numFmtId="0" fontId="4" fillId="0" borderId="12" xfId="0" applyFont="1" applyBorder="1" applyAlignment="1">
      <alignment horizontal="left" wrapText="1"/>
    </xf>
    <xf numFmtId="0" fontId="4" fillId="0" borderId="39" xfId="0" applyFont="1" applyBorder="1" applyAlignment="1">
      <alignment vertical="center" wrapText="1"/>
    </xf>
    <xf numFmtId="0" fontId="4" fillId="0" borderId="42" xfId="0" applyFont="1" applyBorder="1" applyAlignment="1">
      <alignment horizontal="left" wrapText="1"/>
    </xf>
    <xf numFmtId="0" fontId="4" fillId="0" borderId="40" xfId="0" applyFont="1" applyBorder="1" applyAlignment="1">
      <alignment horizontal="left" wrapText="1"/>
    </xf>
    <xf numFmtId="0" fontId="4" fillId="0" borderId="43" xfId="0" applyFont="1" applyBorder="1" applyAlignment="1">
      <alignment horizontal="left" wrapText="1"/>
    </xf>
    <xf numFmtId="0" fontId="4" fillId="0" borderId="19" xfId="0" applyFont="1" applyBorder="1" applyAlignment="1">
      <alignment horizontal="left" wrapText="1"/>
    </xf>
    <xf numFmtId="0" fontId="4" fillId="0" borderId="37" xfId="0" applyFont="1" applyBorder="1" applyAlignment="1">
      <alignment horizontal="left" wrapText="1"/>
    </xf>
    <xf numFmtId="0" fontId="4" fillId="0" borderId="20" xfId="0" applyFont="1" applyBorder="1" applyAlignment="1">
      <alignment horizontal="left"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37" xfId="0" applyFont="1" applyBorder="1" applyAlignment="1">
      <alignment wrapText="1"/>
    </xf>
    <xf numFmtId="0" fontId="4" fillId="0" borderId="20" xfId="0" applyFont="1" applyBorder="1" applyAlignment="1">
      <alignment wrapText="1"/>
    </xf>
    <xf numFmtId="0" fontId="4" fillId="0" borderId="35" xfId="0" applyFont="1" applyBorder="1" applyAlignment="1">
      <alignment wrapText="1"/>
    </xf>
    <xf numFmtId="0" fontId="4" fillId="0" borderId="36" xfId="0" applyFont="1" applyBorder="1" applyAlignment="1">
      <alignment wrapText="1"/>
    </xf>
    <xf numFmtId="0" fontId="4" fillId="0" borderId="9" xfId="0" applyFont="1" applyBorder="1" applyAlignment="1">
      <alignment wrapText="1"/>
    </xf>
    <xf numFmtId="0" fontId="16" fillId="0" borderId="9" xfId="0" applyFont="1" applyBorder="1" applyAlignment="1">
      <alignment wrapText="1"/>
    </xf>
    <xf numFmtId="0" fontId="16" fillId="0" borderId="9" xfId="0" applyFont="1" applyBorder="1" applyAlignment="1">
      <alignment vertical="center" wrapText="1"/>
    </xf>
    <xf numFmtId="0" fontId="4" fillId="0" borderId="15" xfId="0" applyFont="1" applyBorder="1" applyAlignment="1">
      <alignment horizontal="left" vertical="top"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4" fillId="0" borderId="1" xfId="0" applyFont="1" applyBorder="1" applyAlignment="1">
      <alignment horizontal="center" vertical="center" wrapText="1"/>
    </xf>
    <xf numFmtId="0" fontId="0" fillId="0" borderId="48" xfId="0" applyBorder="1"/>
    <xf numFmtId="0" fontId="4" fillId="0" borderId="3" xfId="0" applyFont="1" applyBorder="1" applyAlignment="1">
      <alignment horizontal="center" vertical="center" wrapText="1"/>
    </xf>
    <xf numFmtId="0" fontId="4" fillId="0" borderId="49" xfId="0" applyFont="1" applyBorder="1" applyAlignment="1">
      <alignment vertical="center" wrapText="1"/>
    </xf>
    <xf numFmtId="0" fontId="4" fillId="0" borderId="35" xfId="0" applyFont="1" applyBorder="1" applyAlignment="1">
      <alignment horizontal="center" vertical="center" wrapText="1"/>
    </xf>
    <xf numFmtId="0" fontId="4" fillId="0" borderId="49" xfId="0" applyFont="1" applyBorder="1" applyAlignment="1">
      <alignment horizontal="left" vertical="center" wrapText="1"/>
    </xf>
    <xf numFmtId="0" fontId="0" fillId="0" borderId="36" xfId="0" applyBorder="1"/>
    <xf numFmtId="0" fontId="4" fillId="4" borderId="35" xfId="0" applyFont="1" applyFill="1" applyBorder="1" applyAlignment="1">
      <alignment horizontal="center" vertical="center" wrapText="1"/>
    </xf>
    <xf numFmtId="0" fontId="4" fillId="0" borderId="50" xfId="0" applyFont="1" applyBorder="1" applyAlignment="1">
      <alignment horizontal="left" vertical="center" wrapText="1"/>
    </xf>
    <xf numFmtId="0" fontId="4" fillId="4" borderId="4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0" fontId="8" fillId="0" borderId="1" xfId="0" applyFont="1" applyBorder="1" applyAlignment="1">
      <alignment horizontal="center" vertical="center" wrapText="1"/>
    </xf>
    <xf numFmtId="0" fontId="0" fillId="5" borderId="1" xfId="0" applyFill="1" applyBorder="1"/>
    <xf numFmtId="0" fontId="4" fillId="0" borderId="11" xfId="0" applyFont="1" applyBorder="1" applyAlignment="1">
      <alignment horizontal="center" vertical="top" wrapText="1"/>
    </xf>
    <xf numFmtId="0" fontId="4" fillId="0" borderId="2" xfId="0" applyFont="1" applyBorder="1" applyAlignment="1">
      <alignment horizontal="center" vertical="top" wrapText="1"/>
    </xf>
    <xf numFmtId="0" fontId="4" fillId="0" borderId="15" xfId="0" applyFont="1" applyBorder="1" applyAlignment="1">
      <alignment horizontal="center" vertical="top" wrapText="1"/>
    </xf>
    <xf numFmtId="0" fontId="4" fillId="0" borderId="11" xfId="0" applyFont="1" applyBorder="1" applyAlignment="1">
      <alignment horizontal="left" vertical="top" wrapText="1"/>
    </xf>
    <xf numFmtId="0" fontId="4" fillId="0" borderId="40" xfId="0" applyFont="1" applyBorder="1" applyAlignment="1">
      <alignment horizontal="center" vertical="center" wrapText="1"/>
    </xf>
    <xf numFmtId="0" fontId="4" fillId="4" borderId="16" xfId="0" applyFont="1" applyFill="1" applyBorder="1" applyAlignment="1">
      <alignment horizontal="center" vertical="top" wrapText="1"/>
    </xf>
    <xf numFmtId="0" fontId="4" fillId="4" borderId="19" xfId="0" applyFont="1" applyFill="1" applyBorder="1" applyAlignment="1">
      <alignment wrapText="1"/>
    </xf>
    <xf numFmtId="0" fontId="4" fillId="4" borderId="16" xfId="0" applyFont="1" applyFill="1" applyBorder="1" applyAlignment="1">
      <alignment wrapText="1"/>
    </xf>
    <xf numFmtId="0" fontId="0" fillId="0" borderId="0" xfId="0" applyAlignment="1">
      <alignment wrapText="1"/>
    </xf>
    <xf numFmtId="0" fontId="0" fillId="3" borderId="0" xfId="0" applyFill="1"/>
    <xf numFmtId="0" fontId="0" fillId="2" borderId="0" xfId="0" applyFill="1"/>
    <xf numFmtId="0" fontId="4" fillId="0" borderId="7" xfId="0" applyFont="1" applyBorder="1" applyAlignment="1">
      <alignment horizontal="center" vertical="center"/>
    </xf>
    <xf numFmtId="0" fontId="3" fillId="0" borderId="4" xfId="0" applyFont="1" applyBorder="1" applyAlignment="1">
      <alignment horizontal="center"/>
    </xf>
    <xf numFmtId="0" fontId="3" fillId="0" borderId="15" xfId="0" applyFont="1" applyBorder="1" applyAlignment="1">
      <alignment horizontal="center"/>
    </xf>
    <xf numFmtId="0" fontId="4" fillId="3" borderId="1" xfId="0" applyFont="1" applyFill="1" applyBorder="1" applyAlignment="1">
      <alignment vertical="center" wrapText="1"/>
    </xf>
    <xf numFmtId="0" fontId="4" fillId="0" borderId="4" xfId="0" applyFont="1" applyBorder="1" applyAlignment="1">
      <alignment horizontal="left" vertical="center" wrapText="1"/>
    </xf>
    <xf numFmtId="0" fontId="3" fillId="0" borderId="16" xfId="0" applyFont="1" applyBorder="1" applyAlignment="1">
      <alignment horizontal="center"/>
    </xf>
    <xf numFmtId="0" fontId="4" fillId="3" borderId="35" xfId="0" applyFont="1" applyFill="1" applyBorder="1" applyAlignment="1">
      <alignment horizontal="left" vertical="center" wrapText="1"/>
    </xf>
    <xf numFmtId="0" fontId="4" fillId="0" borderId="35" xfId="0" applyFont="1" applyBorder="1" applyAlignment="1">
      <alignment horizontal="center" vertical="center"/>
    </xf>
    <xf numFmtId="0" fontId="3" fillId="0" borderId="36" xfId="0" applyFont="1" applyBorder="1" applyAlignment="1">
      <alignment horizontal="center"/>
    </xf>
    <xf numFmtId="0" fontId="4" fillId="3" borderId="37" xfId="0" applyFont="1" applyFill="1" applyBorder="1" applyAlignment="1">
      <alignment vertical="center" wrapText="1"/>
    </xf>
    <xf numFmtId="0" fontId="4" fillId="0" borderId="37" xfId="0" applyFont="1" applyBorder="1" applyAlignment="1">
      <alignment horizontal="center" vertical="center"/>
    </xf>
    <xf numFmtId="0" fontId="0" fillId="0" borderId="20" xfId="0" applyBorder="1"/>
    <xf numFmtId="0" fontId="4" fillId="3" borderId="35" xfId="0" applyFont="1" applyFill="1" applyBorder="1" applyAlignment="1">
      <alignment vertical="center" wrapText="1"/>
    </xf>
    <xf numFmtId="0" fontId="4" fillId="0" borderId="17" xfId="0" applyFont="1" applyBorder="1" applyAlignment="1">
      <alignment vertical="center" wrapText="1"/>
    </xf>
    <xf numFmtId="0" fontId="0" fillId="0" borderId="18" xfId="0" applyBorder="1"/>
    <xf numFmtId="0" fontId="4" fillId="3" borderId="37" xfId="0" applyFont="1" applyFill="1" applyBorder="1" applyAlignment="1">
      <alignment horizontal="left" vertical="center" wrapText="1"/>
    </xf>
    <xf numFmtId="0" fontId="4" fillId="0" borderId="51" xfId="0" applyFont="1" applyBorder="1" applyAlignment="1">
      <alignment horizontal="center" vertical="center"/>
    </xf>
    <xf numFmtId="0" fontId="0" fillId="0" borderId="18" xfId="0" applyBorder="1" applyAlignment="1">
      <alignment horizontal="center" vertical="center" wrapText="1"/>
    </xf>
    <xf numFmtId="49" fontId="4" fillId="3" borderId="18"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0" fontId="0" fillId="2" borderId="36" xfId="0" applyFill="1" applyBorder="1" applyAlignment="1">
      <alignment vertical="center" wrapText="1"/>
    </xf>
    <xf numFmtId="0" fontId="0" fillId="2" borderId="18" xfId="0" applyFill="1" applyBorder="1" applyAlignment="1">
      <alignment vertical="center" wrapText="1"/>
    </xf>
    <xf numFmtId="0" fontId="4" fillId="0" borderId="48" xfId="0" applyFont="1" applyBorder="1" applyAlignment="1">
      <alignment vertical="center" wrapText="1"/>
    </xf>
    <xf numFmtId="0" fontId="0" fillId="2" borderId="49" xfId="0" applyFill="1" applyBorder="1" applyAlignment="1">
      <alignment vertical="center" wrapText="1"/>
    </xf>
    <xf numFmtId="0" fontId="4" fillId="0" borderId="48" xfId="0" applyFont="1" applyBorder="1" applyAlignment="1">
      <alignment horizontal="left" vertical="center" wrapText="1"/>
    </xf>
    <xf numFmtId="0" fontId="0" fillId="3" borderId="36" xfId="0" applyFill="1" applyBorder="1" applyAlignment="1">
      <alignment horizontal="left" vertical="center" wrapText="1"/>
    </xf>
    <xf numFmtId="0" fontId="0" fillId="3" borderId="20" xfId="0" applyFill="1" applyBorder="1" applyAlignment="1">
      <alignment horizontal="left" vertical="center" wrapText="1"/>
    </xf>
    <xf numFmtId="0" fontId="4" fillId="8" borderId="35"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vertical="center" wrapText="1"/>
    </xf>
    <xf numFmtId="0" fontId="4" fillId="8" borderId="3" xfId="0" applyFont="1" applyFill="1" applyBorder="1" applyAlignment="1">
      <alignment vertical="center" wrapText="1"/>
    </xf>
    <xf numFmtId="0" fontId="4" fillId="8" borderId="35"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3" xfId="0" applyFont="1" applyFill="1" applyBorder="1" applyAlignment="1">
      <alignment horizontal="left" vertical="center" wrapText="1"/>
    </xf>
    <xf numFmtId="0" fontId="0" fillId="8" borderId="35" xfId="0" applyFill="1" applyBorder="1"/>
    <xf numFmtId="0" fontId="4" fillId="8" borderId="35" xfId="0" applyFont="1" applyFill="1" applyBorder="1" applyAlignment="1">
      <alignment horizontal="center" vertical="center" wrapText="1"/>
    </xf>
    <xf numFmtId="0" fontId="4" fillId="8" borderId="37" xfId="0" applyFont="1" applyFill="1" applyBorder="1" applyAlignment="1">
      <alignment vertical="center" wrapText="1"/>
    </xf>
    <xf numFmtId="0" fontId="4" fillId="8" borderId="37" xfId="0" applyFont="1" applyFill="1" applyBorder="1" applyAlignment="1">
      <alignment horizontal="left" vertical="center" wrapText="1"/>
    </xf>
    <xf numFmtId="0" fontId="0" fillId="0" borderId="52" xfId="0" applyBorder="1"/>
    <xf numFmtId="0" fontId="0" fillId="0" borderId="53" xfId="0" applyBorder="1"/>
    <xf numFmtId="0" fontId="0" fillId="0" borderId="21" xfId="0" applyBorder="1"/>
    <xf numFmtId="0" fontId="0" fillId="0" borderId="31" xfId="0" applyBorder="1"/>
    <xf numFmtId="0" fontId="0" fillId="0" borderId="25" xfId="0" applyBorder="1"/>
    <xf numFmtId="0" fontId="15" fillId="0" borderId="0" xfId="0" applyFont="1"/>
    <xf numFmtId="0" fontId="0" fillId="0" borderId="38" xfId="0" applyBorder="1"/>
    <xf numFmtId="0" fontId="0" fillId="0" borderId="30" xfId="0" applyBorder="1"/>
    <xf numFmtId="0" fontId="0" fillId="0" borderId="26" xfId="0" applyBorder="1"/>
    <xf numFmtId="0" fontId="20" fillId="0" borderId="0" xfId="0" applyFont="1"/>
    <xf numFmtId="0" fontId="21" fillId="0" borderId="0" xfId="0" applyFont="1"/>
    <xf numFmtId="0" fontId="22" fillId="0" borderId="0" xfId="0" applyFont="1"/>
    <xf numFmtId="0" fontId="22" fillId="0" borderId="0" xfId="0" applyFont="1" applyAlignment="1">
      <alignment horizontal="left"/>
    </xf>
    <xf numFmtId="165" fontId="0" fillId="0" borderId="0" xfId="0" applyNumberFormat="1" applyAlignment="1">
      <alignment horizontal="center"/>
    </xf>
    <xf numFmtId="0" fontId="0" fillId="0" borderId="1" xfId="0" applyBorder="1" applyAlignment="1">
      <alignment horizontal="center"/>
    </xf>
    <xf numFmtId="0" fontId="18" fillId="10" borderId="6" xfId="0" applyFont="1" applyFill="1" applyBorder="1" applyAlignment="1">
      <alignment horizontal="center"/>
    </xf>
    <xf numFmtId="0" fontId="0" fillId="5" borderId="0" xfId="0" applyFill="1" applyAlignment="1">
      <alignment horizontal="center"/>
    </xf>
    <xf numFmtId="0" fontId="0" fillId="0" borderId="6" xfId="0" applyBorder="1" applyAlignment="1">
      <alignment horizontal="center"/>
    </xf>
    <xf numFmtId="0" fontId="0" fillId="0" borderId="53" xfId="0" applyBorder="1" applyAlignment="1">
      <alignment horizontal="center"/>
    </xf>
    <xf numFmtId="0" fontId="0" fillId="0" borderId="25" xfId="0" applyBorder="1" applyAlignment="1">
      <alignment horizontal="center"/>
    </xf>
    <xf numFmtId="0" fontId="0" fillId="8" borderId="0" xfId="0" applyFill="1" applyAlignment="1">
      <alignment horizontal="center"/>
    </xf>
    <xf numFmtId="0" fontId="0" fillId="2" borderId="0" xfId="0" applyFill="1" applyAlignment="1">
      <alignment horizontal="center"/>
    </xf>
    <xf numFmtId="164" fontId="0" fillId="0" borderId="0" xfId="0" applyNumberFormat="1" applyAlignment="1">
      <alignment horizontal="center"/>
    </xf>
    <xf numFmtId="0" fontId="25" fillId="0" borderId="0" xfId="0" applyFont="1" applyAlignment="1">
      <alignment horizontal="center"/>
    </xf>
    <xf numFmtId="164" fontId="0" fillId="0" borderId="6" xfId="0" applyNumberFormat="1" applyBorder="1"/>
    <xf numFmtId="0" fontId="3" fillId="0" borderId="0" xfId="0" applyFont="1" applyAlignment="1">
      <alignment horizontal="center" vertical="center"/>
    </xf>
    <xf numFmtId="0" fontId="3" fillId="0" borderId="30" xfId="0" applyFont="1" applyBorder="1" applyAlignment="1">
      <alignment horizontal="center" vertical="center"/>
    </xf>
    <xf numFmtId="0" fontId="19" fillId="7" borderId="12"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13" fillId="0" borderId="8" xfId="0" applyFont="1" applyBorder="1" applyAlignment="1">
      <alignment horizontal="center" vertical="center" textRotation="90" wrapText="1"/>
    </xf>
    <xf numFmtId="0" fontId="13" fillId="0" borderId="9" xfId="0" applyFont="1" applyBorder="1" applyAlignment="1">
      <alignment horizontal="center" vertical="center" textRotation="90" wrapText="1"/>
    </xf>
    <xf numFmtId="0" fontId="13" fillId="0" borderId="10" xfId="0" applyFont="1" applyBorder="1" applyAlignment="1">
      <alignment horizontal="center" vertical="center" textRotation="90"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9" xfId="0" applyFont="1" applyBorder="1" applyAlignment="1">
      <alignment horizontal="left"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49" fontId="0" fillId="3" borderId="36" xfId="0" applyNumberFormat="1" applyFill="1" applyBorder="1" applyAlignment="1">
      <alignment horizontal="left" vertical="center" wrapText="1"/>
    </xf>
    <xf numFmtId="49" fontId="0" fillId="3" borderId="18" xfId="0" applyNumberForma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48" xfId="0" applyNumberFormat="1" applyFont="1"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center"/>
    </xf>
    <xf numFmtId="49" fontId="4" fillId="0" borderId="3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19" fillId="7" borderId="21"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18" fillId="6" borderId="2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12" xfId="0" applyFont="1" applyBorder="1" applyAlignment="1">
      <alignment horizontal="center" vertical="center" textRotation="90" wrapText="1"/>
    </xf>
    <xf numFmtId="0" fontId="13" fillId="0" borderId="13" xfId="0" applyFont="1" applyBorder="1" applyAlignment="1">
      <alignment horizontal="center" vertical="center" textRotation="90" wrapText="1"/>
    </xf>
    <xf numFmtId="0" fontId="13" fillId="0" borderId="14" xfId="0" applyFont="1" applyBorder="1" applyAlignment="1">
      <alignment horizontal="center" vertical="center" textRotation="90" wrapText="1"/>
    </xf>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4" fillId="0" borderId="5" xfId="0" applyFont="1" applyBorder="1" applyAlignment="1">
      <alignment horizontal="center" vertical="center"/>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42" xfId="0" applyFont="1" applyBorder="1" applyAlignment="1">
      <alignment horizontal="center" vertical="top"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4" fillId="0" borderId="4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top" wrapText="1"/>
    </xf>
    <xf numFmtId="0" fontId="4" fillId="0" borderId="5" xfId="0" applyFont="1" applyBorder="1" applyAlignment="1">
      <alignment horizontal="center" vertical="top" wrapText="1"/>
    </xf>
    <xf numFmtId="0" fontId="4" fillId="0" borderId="45" xfId="0" applyFont="1" applyBorder="1" applyAlignment="1">
      <alignment horizontal="center" vertical="top" wrapText="1"/>
    </xf>
    <xf numFmtId="0" fontId="4" fillId="0" borderId="43" xfId="0" applyFont="1" applyBorder="1" applyAlignment="1">
      <alignment horizontal="center" vertical="top" wrapText="1"/>
    </xf>
    <xf numFmtId="0" fontId="4" fillId="0" borderId="47" xfId="0" applyFont="1" applyBorder="1" applyAlignment="1">
      <alignment horizontal="center" vertical="top" wrapText="1"/>
    </xf>
    <xf numFmtId="0" fontId="4" fillId="0" borderId="46" xfId="0" applyFont="1" applyBorder="1" applyAlignment="1">
      <alignment horizontal="center" vertical="top" wrapText="1"/>
    </xf>
    <xf numFmtId="0" fontId="4" fillId="0" borderId="11" xfId="0" applyFont="1" applyBorder="1" applyAlignment="1">
      <alignment horizontal="center" vertical="top" wrapText="1"/>
    </xf>
    <xf numFmtId="0" fontId="4" fillId="0" borderId="2" xfId="0" applyFont="1" applyBorder="1" applyAlignment="1">
      <alignment horizontal="center" vertical="top" wrapText="1"/>
    </xf>
    <xf numFmtId="0" fontId="4" fillId="0" borderId="15" xfId="0" applyFont="1" applyBorder="1" applyAlignment="1">
      <alignment horizontal="center" vertical="top" wrapText="1"/>
    </xf>
    <xf numFmtId="0" fontId="4" fillId="0" borderId="11" xfId="0" applyFont="1" applyBorder="1" applyAlignment="1">
      <alignment horizontal="left" vertical="top" wrapText="1"/>
    </xf>
    <xf numFmtId="0" fontId="4" fillId="0" borderId="15" xfId="0" applyFont="1" applyBorder="1" applyAlignment="1">
      <alignment horizontal="left" vertical="top"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3" fillId="9" borderId="12"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1" fillId="0" borderId="1" xfId="0" applyFont="1" applyBorder="1" applyAlignment="1">
      <alignment horizontal="center"/>
    </xf>
    <xf numFmtId="0" fontId="11" fillId="8" borderId="27"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11" borderId="17" xfId="0" applyFont="1" applyFill="1" applyBorder="1" applyAlignment="1">
      <alignment horizontal="center"/>
    </xf>
    <xf numFmtId="0" fontId="11" fillId="11" borderId="18" xfId="0" applyFont="1" applyFill="1" applyBorder="1" applyAlignment="1">
      <alignment horizontal="center"/>
    </xf>
    <xf numFmtId="0" fontId="11" fillId="11" borderId="17" xfId="0" applyFont="1" applyFill="1" applyBorder="1"/>
    <xf numFmtId="43" fontId="0" fillId="11" borderId="18" xfId="1" applyFont="1" applyFill="1" applyBorder="1"/>
    <xf numFmtId="0" fontId="0" fillId="12" borderId="31" xfId="0" applyFill="1" applyBorder="1"/>
    <xf numFmtId="0" fontId="0" fillId="12" borderId="54" xfId="0" applyFill="1" applyBorder="1"/>
    <xf numFmtId="0" fontId="0" fillId="11" borderId="18" xfId="0" applyFill="1" applyBorder="1"/>
    <xf numFmtId="0" fontId="0" fillId="0" borderId="17" xfId="0" applyBorder="1" applyAlignment="1">
      <alignment wrapText="1"/>
    </xf>
    <xf numFmtId="0" fontId="0" fillId="0" borderId="18" xfId="0" applyBorder="1" applyAlignment="1">
      <alignment vertical="center"/>
    </xf>
    <xf numFmtId="164" fontId="0" fillId="11" borderId="18" xfId="0" applyNumberFormat="1" applyFill="1" applyBorder="1"/>
    <xf numFmtId="0" fontId="11" fillId="11" borderId="17" xfId="0" applyFont="1" applyFill="1" applyBorder="1" applyAlignment="1">
      <alignment horizontal="center" wrapText="1"/>
    </xf>
    <xf numFmtId="0" fontId="11" fillId="11" borderId="18" xfId="0" applyFont="1" applyFill="1" applyBorder="1" applyAlignment="1">
      <alignment horizontal="center" wrapText="1"/>
    </xf>
    <xf numFmtId="0" fontId="0" fillId="11" borderId="17" xfId="0" applyFill="1" applyBorder="1"/>
    <xf numFmtId="0" fontId="11" fillId="8" borderId="19" xfId="0" applyFont="1" applyFill="1" applyBorder="1"/>
    <xf numFmtId="167" fontId="0" fillId="8" borderId="20" xfId="1" applyNumberFormat="1" applyFont="1" applyFill="1" applyBorder="1"/>
    <xf numFmtId="0" fontId="0" fillId="8" borderId="19" xfId="0" applyFill="1" applyBorder="1"/>
    <xf numFmtId="0" fontId="0" fillId="8" borderId="20" xfId="0" applyFill="1" applyBorder="1"/>
    <xf numFmtId="0" fontId="11" fillId="8" borderId="16" xfId="0" applyFont="1" applyFill="1" applyBorder="1" applyAlignment="1">
      <alignment horizontal="center"/>
    </xf>
    <xf numFmtId="0" fontId="11" fillId="8" borderId="36" xfId="0" applyFont="1" applyFill="1" applyBorder="1" applyAlignment="1">
      <alignment horizontal="center"/>
    </xf>
    <xf numFmtId="0" fontId="0" fillId="0" borderId="17" xfId="0" applyBorder="1" applyAlignment="1">
      <alignment horizontal="left"/>
    </xf>
    <xf numFmtId="0" fontId="11" fillId="8" borderId="19" xfId="0" applyFont="1" applyFill="1" applyBorder="1" applyAlignment="1">
      <alignment horizontal="left"/>
    </xf>
    <xf numFmtId="43" fontId="0" fillId="8" borderId="20" xfId="1" applyFont="1" applyFill="1" applyBorder="1"/>
  </cellXfs>
  <cellStyles count="2">
    <cellStyle name="Millares" xfId="1" builtinId="3"/>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1445275</xdr:colOff>
      <xdr:row>4</xdr:row>
      <xdr:rowOff>190499</xdr:rowOff>
    </xdr:from>
    <xdr:to>
      <xdr:col>3</xdr:col>
      <xdr:colOff>2217965</xdr:colOff>
      <xdr:row>4</xdr:row>
      <xdr:rowOff>616244</xdr:rowOff>
    </xdr:to>
    <xdr:pic>
      <xdr:nvPicPr>
        <xdr:cNvPr id="2" name="Imagen 1">
          <a:extLst>
            <a:ext uri="{FF2B5EF4-FFF2-40B4-BE49-F238E27FC236}">
              <a16:creationId xmlns:a16="http://schemas.microsoft.com/office/drawing/2014/main" id="{8AA0DCC6-4A9A-4AA6-9AC4-AA56946451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7489" y="2081892"/>
          <a:ext cx="772690" cy="425745"/>
        </a:xfrm>
        <a:prstGeom prst="rect">
          <a:avLst/>
        </a:prstGeom>
        <a:noFill/>
        <a:ln>
          <a:noFill/>
        </a:ln>
      </xdr:spPr>
    </xdr:pic>
    <xdr:clientData/>
  </xdr:twoCellAnchor>
  <xdr:twoCellAnchor editAs="oneCell">
    <xdr:from>
      <xdr:col>3</xdr:col>
      <xdr:colOff>1176208</xdr:colOff>
      <xdr:row>12</xdr:row>
      <xdr:rowOff>242455</xdr:rowOff>
    </xdr:from>
    <xdr:to>
      <xdr:col>3</xdr:col>
      <xdr:colOff>2540536</xdr:colOff>
      <xdr:row>12</xdr:row>
      <xdr:rowOff>746115</xdr:rowOff>
    </xdr:to>
    <xdr:pic>
      <xdr:nvPicPr>
        <xdr:cNvPr id="3" name="Imagen 3">
          <a:extLst>
            <a:ext uri="{FF2B5EF4-FFF2-40B4-BE49-F238E27FC236}">
              <a16:creationId xmlns:a16="http://schemas.microsoft.com/office/drawing/2014/main" id="{A2EEA0C9-2851-4569-A98F-B8605DC8C9F4}"/>
            </a:ext>
          </a:extLst>
        </xdr:cNvPr>
        <xdr:cNvPicPr>
          <a:picLocks noChangeAspect="1"/>
        </xdr:cNvPicPr>
      </xdr:nvPicPr>
      <xdr:blipFill>
        <a:blip xmlns:r="http://schemas.openxmlformats.org/officeDocument/2006/relationships" r:embed="rId2"/>
        <a:stretch>
          <a:fillRect/>
        </a:stretch>
      </xdr:blipFill>
      <xdr:spPr>
        <a:xfrm>
          <a:off x="7176958" y="9076893"/>
          <a:ext cx="1364328" cy="503660"/>
        </a:xfrm>
        <a:prstGeom prst="rect">
          <a:avLst/>
        </a:prstGeom>
      </xdr:spPr>
    </xdr:pic>
    <xdr:clientData/>
  </xdr:twoCellAnchor>
  <xdr:twoCellAnchor editAs="oneCell">
    <xdr:from>
      <xdr:col>3</xdr:col>
      <xdr:colOff>249223</xdr:colOff>
      <xdr:row>12</xdr:row>
      <xdr:rowOff>1034143</xdr:rowOff>
    </xdr:from>
    <xdr:to>
      <xdr:col>3</xdr:col>
      <xdr:colOff>3216261</xdr:colOff>
      <xdr:row>14</xdr:row>
      <xdr:rowOff>403432</xdr:rowOff>
    </xdr:to>
    <xdr:pic>
      <xdr:nvPicPr>
        <xdr:cNvPr id="4" name="Imagen 4">
          <a:extLst>
            <a:ext uri="{FF2B5EF4-FFF2-40B4-BE49-F238E27FC236}">
              <a16:creationId xmlns:a16="http://schemas.microsoft.com/office/drawing/2014/main" id="{CFDD44A5-4355-4BEB-BA5E-D86500ED4523}"/>
            </a:ext>
          </a:extLst>
        </xdr:cNvPr>
        <xdr:cNvPicPr>
          <a:picLocks noChangeAspect="1"/>
        </xdr:cNvPicPr>
      </xdr:nvPicPr>
      <xdr:blipFill>
        <a:blip xmlns:r="http://schemas.openxmlformats.org/officeDocument/2006/relationships" r:embed="rId3"/>
        <a:stretch>
          <a:fillRect/>
        </a:stretch>
      </xdr:blipFill>
      <xdr:spPr>
        <a:xfrm>
          <a:off x="6222759" y="9552214"/>
          <a:ext cx="2967038" cy="1192647"/>
        </a:xfrm>
        <a:prstGeom prst="rect">
          <a:avLst/>
        </a:prstGeom>
      </xdr:spPr>
    </xdr:pic>
    <xdr:clientData/>
  </xdr:twoCellAnchor>
  <xdr:twoCellAnchor editAs="oneCell">
    <xdr:from>
      <xdr:col>3</xdr:col>
      <xdr:colOff>389658</xdr:colOff>
      <xdr:row>4</xdr:row>
      <xdr:rowOff>693700</xdr:rowOff>
    </xdr:from>
    <xdr:to>
      <xdr:col>3</xdr:col>
      <xdr:colOff>3422339</xdr:colOff>
      <xdr:row>5</xdr:row>
      <xdr:rowOff>1405067</xdr:rowOff>
    </xdr:to>
    <xdr:pic>
      <xdr:nvPicPr>
        <xdr:cNvPr id="5" name="Imagen 6">
          <a:extLst>
            <a:ext uri="{FF2B5EF4-FFF2-40B4-BE49-F238E27FC236}">
              <a16:creationId xmlns:a16="http://schemas.microsoft.com/office/drawing/2014/main" id="{50430833-CCFF-4FD6-8E1A-101EAF44D6FB}"/>
            </a:ext>
          </a:extLst>
        </xdr:cNvPr>
        <xdr:cNvPicPr>
          <a:picLocks noChangeAspect="1"/>
        </xdr:cNvPicPr>
      </xdr:nvPicPr>
      <xdr:blipFill>
        <a:blip xmlns:r="http://schemas.openxmlformats.org/officeDocument/2006/relationships" r:embed="rId4"/>
        <a:stretch>
          <a:fillRect/>
        </a:stretch>
      </xdr:blipFill>
      <xdr:spPr>
        <a:xfrm>
          <a:off x="6131872" y="2585093"/>
          <a:ext cx="3032681" cy="1527795"/>
        </a:xfrm>
        <a:prstGeom prst="rect">
          <a:avLst/>
        </a:prstGeom>
      </xdr:spPr>
    </xdr:pic>
    <xdr:clientData/>
  </xdr:twoCellAnchor>
  <xdr:twoCellAnchor editAs="oneCell">
    <xdr:from>
      <xdr:col>3</xdr:col>
      <xdr:colOff>167698</xdr:colOff>
      <xdr:row>13</xdr:row>
      <xdr:rowOff>363681</xdr:rowOff>
    </xdr:from>
    <xdr:to>
      <xdr:col>3</xdr:col>
      <xdr:colOff>3532909</xdr:colOff>
      <xdr:row>14</xdr:row>
      <xdr:rowOff>1826560</xdr:rowOff>
    </xdr:to>
    <xdr:pic>
      <xdr:nvPicPr>
        <xdr:cNvPr id="6" name="Imagen 7">
          <a:extLst>
            <a:ext uri="{FF2B5EF4-FFF2-40B4-BE49-F238E27FC236}">
              <a16:creationId xmlns:a16="http://schemas.microsoft.com/office/drawing/2014/main" id="{944254B9-EF9E-420B-A80A-D62328716DEB}"/>
            </a:ext>
          </a:extLst>
        </xdr:cNvPr>
        <xdr:cNvPicPr>
          <a:picLocks noChangeAspect="1"/>
        </xdr:cNvPicPr>
      </xdr:nvPicPr>
      <xdr:blipFill>
        <a:blip xmlns:r="http://schemas.openxmlformats.org/officeDocument/2006/relationships" r:embed="rId5"/>
        <a:stretch>
          <a:fillRect/>
        </a:stretch>
      </xdr:blipFill>
      <xdr:spPr>
        <a:xfrm>
          <a:off x="6151639" y="10886005"/>
          <a:ext cx="3365211" cy="18662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0</xdr:colOff>
      <xdr:row>1</xdr:row>
      <xdr:rowOff>0</xdr:rowOff>
    </xdr:from>
    <xdr:to>
      <xdr:col>35</xdr:col>
      <xdr:colOff>178174</xdr:colOff>
      <xdr:row>24</xdr:row>
      <xdr:rowOff>54513</xdr:rowOff>
    </xdr:to>
    <xdr:pic>
      <xdr:nvPicPr>
        <xdr:cNvPr id="2" name="Picture 1">
          <a:extLst>
            <a:ext uri="{FF2B5EF4-FFF2-40B4-BE49-F238E27FC236}">
              <a16:creationId xmlns:a16="http://schemas.microsoft.com/office/drawing/2014/main" id="{81DF1C42-1580-49F2-B9D3-78EAADB67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55471" y="190500"/>
          <a:ext cx="6229350" cy="5063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9525</xdr:colOff>
      <xdr:row>24</xdr:row>
      <xdr:rowOff>87965</xdr:rowOff>
    </xdr:from>
    <xdr:to>
      <xdr:col>35</xdr:col>
      <xdr:colOff>253497</xdr:colOff>
      <xdr:row>52</xdr:row>
      <xdr:rowOff>558</xdr:rowOff>
    </xdr:to>
    <xdr:pic>
      <xdr:nvPicPr>
        <xdr:cNvPr id="3" name="Picture 2">
          <a:extLst>
            <a:ext uri="{FF2B5EF4-FFF2-40B4-BE49-F238E27FC236}">
              <a16:creationId xmlns:a16="http://schemas.microsoft.com/office/drawing/2014/main" id="{7DBE9B23-5620-4266-9F98-E9F8B31B52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59125" y="5279090"/>
          <a:ext cx="6339972" cy="525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53</xdr:col>
      <xdr:colOff>428625</xdr:colOff>
      <xdr:row>8</xdr:row>
      <xdr:rowOff>19050</xdr:rowOff>
    </xdr:from>
    <xdr:to>
      <xdr:col>63</xdr:col>
      <xdr:colOff>76203</xdr:colOff>
      <xdr:row>24</xdr:row>
      <xdr:rowOff>114300</xdr:rowOff>
    </xdr:to>
    <xdr:pic>
      <xdr:nvPicPr>
        <xdr:cNvPr id="3" name="Picture 2">
          <a:extLst>
            <a:ext uri="{FF2B5EF4-FFF2-40B4-BE49-F238E27FC236}">
              <a16:creationId xmlns:a16="http://schemas.microsoft.com/office/drawing/2014/main" id="{B408E0B5-F358-E161-3994-CA5702E2B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27175" y="1638300"/>
          <a:ext cx="5743575"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445994</xdr:colOff>
      <xdr:row>25</xdr:row>
      <xdr:rowOff>30816</xdr:rowOff>
    </xdr:from>
    <xdr:to>
      <xdr:col>63</xdr:col>
      <xdr:colOff>131671</xdr:colOff>
      <xdr:row>46</xdr:row>
      <xdr:rowOff>164166</xdr:rowOff>
    </xdr:to>
    <xdr:pic>
      <xdr:nvPicPr>
        <xdr:cNvPr id="4" name="Picture 3">
          <a:extLst>
            <a:ext uri="{FF2B5EF4-FFF2-40B4-BE49-F238E27FC236}">
              <a16:creationId xmlns:a16="http://schemas.microsoft.com/office/drawing/2014/main" id="{E534CEDC-FB06-CD01-F95A-FF5B3FB9AA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12465" y="4927787"/>
          <a:ext cx="5736851" cy="4167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511058</xdr:colOff>
      <xdr:row>47</xdr:row>
      <xdr:rowOff>25503</xdr:rowOff>
    </xdr:from>
    <xdr:to>
      <xdr:col>65</xdr:col>
      <xdr:colOff>115491</xdr:colOff>
      <xdr:row>69</xdr:row>
      <xdr:rowOff>170059</xdr:rowOff>
    </xdr:to>
    <xdr:pic>
      <xdr:nvPicPr>
        <xdr:cNvPr id="5" name="Picture 4">
          <a:extLst>
            <a:ext uri="{FF2B5EF4-FFF2-40B4-BE49-F238E27FC236}">
              <a16:creationId xmlns:a16="http://schemas.microsoft.com/office/drawing/2014/main" id="{DEFAD7B7-E87A-6BE2-3764-B3FD456321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64862" y="9119807"/>
          <a:ext cx="6959390" cy="4368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topLeftCell="B11" zoomScale="55" zoomScaleNormal="55" workbookViewId="0">
      <selection activeCell="T10" activeCellId="1" sqref="M17 T10"/>
    </sheetView>
  </sheetViews>
  <sheetFormatPr baseColWidth="10" defaultColWidth="11.42578125" defaultRowHeight="15"/>
  <cols>
    <col min="1" max="1" width="14.5703125" customWidth="1"/>
    <col min="2" max="2" width="32.140625" customWidth="1"/>
    <col min="3" max="3" width="45.140625" customWidth="1"/>
    <col min="4" max="4" width="61.5703125" customWidth="1"/>
    <col min="5" max="5" width="17.42578125" customWidth="1"/>
    <col min="6" max="6" width="17.140625" customWidth="1"/>
    <col min="7" max="7" width="15.42578125" customWidth="1"/>
    <col min="8" max="8" width="15.5703125" customWidth="1"/>
    <col min="9" max="9" width="17.85546875" customWidth="1"/>
    <col min="10" max="10" width="23" customWidth="1"/>
    <col min="11" max="11" width="17.85546875" customWidth="1"/>
    <col min="12" max="12" width="48.7109375" hidden="1" customWidth="1"/>
    <col min="13" max="13" width="79" customWidth="1"/>
    <col min="14" max="14" width="25.5703125" customWidth="1"/>
    <col min="15" max="15" width="33.42578125" customWidth="1"/>
  </cols>
  <sheetData>
    <row r="1" spans="1:22" ht="21.75" customHeight="1" thickBot="1">
      <c r="A1" s="168" t="s">
        <v>0</v>
      </c>
      <c r="B1" s="193" t="s">
        <v>1</v>
      </c>
      <c r="C1" s="193" t="s">
        <v>2</v>
      </c>
      <c r="D1" s="193" t="s">
        <v>79</v>
      </c>
      <c r="E1" s="195" t="s">
        <v>92</v>
      </c>
      <c r="F1" s="196"/>
      <c r="G1" s="196"/>
      <c r="H1" s="196"/>
      <c r="I1" s="197"/>
      <c r="J1" s="173" t="s">
        <v>93</v>
      </c>
      <c r="K1" s="173" t="s">
        <v>94</v>
      </c>
      <c r="L1" s="193" t="s">
        <v>3</v>
      </c>
      <c r="M1" s="198" t="s">
        <v>127</v>
      </c>
      <c r="N1" s="199" t="s">
        <v>4</v>
      </c>
      <c r="O1" s="193" t="s">
        <v>154</v>
      </c>
    </row>
    <row r="2" spans="1:22" ht="48.75" customHeight="1" thickBot="1">
      <c r="A2" s="169"/>
      <c r="B2" s="194"/>
      <c r="C2" s="194"/>
      <c r="D2" s="194"/>
      <c r="E2" s="19" t="s">
        <v>87</v>
      </c>
      <c r="F2" s="19" t="s">
        <v>88</v>
      </c>
      <c r="G2" s="19" t="s">
        <v>89</v>
      </c>
      <c r="H2" s="19" t="s">
        <v>90</v>
      </c>
      <c r="I2" s="20" t="s">
        <v>91</v>
      </c>
      <c r="J2" s="174"/>
      <c r="K2" s="174"/>
      <c r="L2" s="198"/>
      <c r="M2" s="198"/>
      <c r="N2" s="200"/>
      <c r="O2" s="194"/>
    </row>
    <row r="3" spans="1:22" ht="19.5" customHeight="1">
      <c r="A3" s="175" t="s">
        <v>5</v>
      </c>
      <c r="B3" s="183" t="s">
        <v>6</v>
      </c>
      <c r="C3" s="178" t="s">
        <v>39</v>
      </c>
      <c r="D3" s="189" t="s">
        <v>63</v>
      </c>
      <c r="E3" s="206"/>
      <c r="F3" s="208" t="s">
        <v>118</v>
      </c>
      <c r="G3" s="208"/>
      <c r="H3" s="208"/>
      <c r="I3" s="210"/>
      <c r="J3" s="218" t="s">
        <v>120</v>
      </c>
      <c r="K3" s="221"/>
      <c r="L3" s="203" t="s">
        <v>62</v>
      </c>
      <c r="M3" s="201" t="s">
        <v>128</v>
      </c>
      <c r="N3" s="214"/>
      <c r="O3" s="216"/>
    </row>
    <row r="4" spans="1:22" ht="50.25" customHeight="1">
      <c r="A4" s="176"/>
      <c r="B4" s="184"/>
      <c r="C4" s="179"/>
      <c r="D4" s="192"/>
      <c r="E4" s="207"/>
      <c r="F4" s="209"/>
      <c r="G4" s="209"/>
      <c r="H4" s="209"/>
      <c r="I4" s="211"/>
      <c r="J4" s="219"/>
      <c r="K4" s="222"/>
      <c r="L4" s="204"/>
      <c r="M4" s="202"/>
      <c r="N4" s="215"/>
      <c r="O4" s="217"/>
      <c r="U4" s="103"/>
      <c r="V4" t="s">
        <v>134</v>
      </c>
    </row>
    <row r="5" spans="1:22" ht="38.25" customHeight="1">
      <c r="A5" s="176"/>
      <c r="B5" s="184"/>
      <c r="C5" s="179"/>
      <c r="D5" s="14" t="s">
        <v>64</v>
      </c>
      <c r="E5" s="76" t="s">
        <v>118</v>
      </c>
      <c r="F5" s="21"/>
      <c r="G5" s="21"/>
      <c r="H5" s="21"/>
      <c r="I5" s="23"/>
      <c r="J5" s="219"/>
      <c r="K5" s="222"/>
      <c r="L5" s="204"/>
      <c r="M5" s="123"/>
      <c r="N5" s="105"/>
      <c r="O5" s="4"/>
      <c r="U5" s="104"/>
      <c r="V5" t="s">
        <v>135</v>
      </c>
    </row>
    <row r="6" spans="1:22" ht="42.75" customHeight="1" thickBot="1">
      <c r="A6" s="176"/>
      <c r="B6" s="184"/>
      <c r="C6" s="180"/>
      <c r="D6" s="15" t="s">
        <v>117</v>
      </c>
      <c r="E6" s="77" t="s">
        <v>118</v>
      </c>
      <c r="F6" s="24"/>
      <c r="G6" s="24"/>
      <c r="H6" s="24"/>
      <c r="I6" s="25"/>
      <c r="J6" s="220"/>
      <c r="K6" s="222"/>
      <c r="L6" s="205"/>
      <c r="M6" s="124"/>
      <c r="N6" s="105"/>
      <c r="O6" s="3"/>
    </row>
    <row r="7" spans="1:22" ht="86.25" customHeight="1">
      <c r="A7" s="176"/>
      <c r="B7" s="184"/>
      <c r="C7" s="186" t="s">
        <v>8</v>
      </c>
      <c r="D7" s="13" t="s">
        <v>65</v>
      </c>
      <c r="E7" s="27"/>
      <c r="F7" s="132"/>
      <c r="G7" s="133" t="s">
        <v>118</v>
      </c>
      <c r="I7" s="28"/>
      <c r="J7" s="170" t="s">
        <v>121</v>
      </c>
      <c r="K7" s="222"/>
      <c r="L7" s="47" t="s">
        <v>69</v>
      </c>
      <c r="M7" s="125" t="s">
        <v>133</v>
      </c>
      <c r="N7" s="105"/>
      <c r="O7" s="7"/>
    </row>
    <row r="8" spans="1:22" ht="61.5" customHeight="1">
      <c r="A8" s="176"/>
      <c r="B8" s="184"/>
      <c r="C8" s="187"/>
      <c r="D8" s="14" t="s">
        <v>66</v>
      </c>
      <c r="E8" s="22"/>
      <c r="F8" s="134"/>
      <c r="G8" s="133"/>
      <c r="H8" s="78" t="s">
        <v>118</v>
      </c>
      <c r="I8" s="29"/>
      <c r="J8" s="171"/>
      <c r="K8" s="222"/>
      <c r="L8" s="118" t="s">
        <v>70</v>
      </c>
      <c r="M8" s="126" t="s">
        <v>132</v>
      </c>
      <c r="N8" s="105"/>
      <c r="O8" s="7"/>
    </row>
    <row r="9" spans="1:22" ht="62.25" customHeight="1">
      <c r="A9" s="176"/>
      <c r="B9" s="184"/>
      <c r="C9" s="187"/>
      <c r="D9" s="14" t="s">
        <v>67</v>
      </c>
      <c r="E9" s="22"/>
      <c r="F9" s="134"/>
      <c r="G9" s="134"/>
      <c r="H9" s="78" t="s">
        <v>118</v>
      </c>
      <c r="I9" s="29"/>
      <c r="J9" s="171"/>
      <c r="K9" s="222"/>
      <c r="L9" s="118" t="s">
        <v>71</v>
      </c>
      <c r="M9" s="126" t="s">
        <v>131</v>
      </c>
      <c r="N9" s="105"/>
      <c r="O9" s="7"/>
    </row>
    <row r="10" spans="1:22" ht="66.75" customHeight="1" thickBot="1">
      <c r="A10" s="176"/>
      <c r="B10" s="184"/>
      <c r="C10" s="188"/>
      <c r="D10" s="15" t="s">
        <v>68</v>
      </c>
      <c r="E10" s="79"/>
      <c r="F10" s="135"/>
      <c r="G10" s="135"/>
      <c r="H10" s="80" t="s">
        <v>118</v>
      </c>
      <c r="I10" s="81"/>
      <c r="J10" s="172"/>
      <c r="K10" s="222"/>
      <c r="L10" s="127" t="s">
        <v>72</v>
      </c>
      <c r="M10" s="128" t="s">
        <v>130</v>
      </c>
      <c r="N10" s="105"/>
      <c r="O10" s="7"/>
    </row>
    <row r="11" spans="1:22" ht="58.5" customHeight="1">
      <c r="A11" s="176"/>
      <c r="B11" s="184"/>
      <c r="C11" s="178" t="s">
        <v>40</v>
      </c>
      <c r="D11" s="13" t="s">
        <v>73</v>
      </c>
      <c r="E11" s="26"/>
      <c r="F11" s="136"/>
      <c r="G11" s="136"/>
      <c r="H11" s="82" t="s">
        <v>118</v>
      </c>
      <c r="I11" s="33"/>
      <c r="J11" s="170" t="s">
        <v>121</v>
      </c>
      <c r="K11" s="222"/>
      <c r="L11" s="50" t="s">
        <v>74</v>
      </c>
      <c r="M11" s="125" t="s">
        <v>136</v>
      </c>
      <c r="N11" s="105"/>
      <c r="O11" s="3"/>
    </row>
    <row r="12" spans="1:22" ht="57.75" customHeight="1">
      <c r="A12" s="176"/>
      <c r="B12" s="184"/>
      <c r="C12" s="179"/>
      <c r="D12" s="14" t="s">
        <v>75</v>
      </c>
      <c r="E12" s="22"/>
      <c r="F12" s="137"/>
      <c r="G12" s="137"/>
      <c r="H12" s="78" t="s">
        <v>118</v>
      </c>
      <c r="I12" s="17"/>
      <c r="J12" s="171"/>
      <c r="K12" s="222"/>
      <c r="L12" s="53" t="s">
        <v>76</v>
      </c>
      <c r="M12" s="126" t="s">
        <v>137</v>
      </c>
      <c r="N12" s="105"/>
      <c r="O12" s="3"/>
    </row>
    <row r="13" spans="1:22" ht="53.25" customHeight="1" thickBot="1">
      <c r="A13" s="176"/>
      <c r="B13" s="184"/>
      <c r="C13" s="180"/>
      <c r="D13" s="15" t="s">
        <v>78</v>
      </c>
      <c r="E13" s="79"/>
      <c r="F13" s="138"/>
      <c r="G13" s="138"/>
      <c r="H13" s="80" t="s">
        <v>118</v>
      </c>
      <c r="I13" s="83"/>
      <c r="J13" s="172"/>
      <c r="K13" s="222"/>
      <c r="L13" s="129" t="s">
        <v>77</v>
      </c>
      <c r="M13" s="83" t="s">
        <v>138</v>
      </c>
      <c r="N13" s="105"/>
      <c r="O13" s="3"/>
    </row>
    <row r="14" spans="1:22" ht="72" customHeight="1" thickBot="1">
      <c r="A14" s="176"/>
      <c r="B14" s="184"/>
      <c r="C14" s="181" t="s">
        <v>44</v>
      </c>
      <c r="D14" s="74" t="s">
        <v>80</v>
      </c>
      <c r="E14" s="26"/>
      <c r="F14" s="139"/>
      <c r="G14" s="136"/>
      <c r="H14" s="85" t="s">
        <v>118</v>
      </c>
      <c r="I14" s="84"/>
      <c r="J14" s="212" t="s">
        <v>122</v>
      </c>
      <c r="K14" s="222"/>
      <c r="L14" s="50" t="s">
        <v>82</v>
      </c>
      <c r="M14" s="130" t="s">
        <v>139</v>
      </c>
      <c r="N14" s="105"/>
      <c r="O14" s="3"/>
    </row>
    <row r="15" spans="1:22" ht="67.5" customHeight="1" thickBot="1">
      <c r="A15" s="176"/>
      <c r="B15" s="184"/>
      <c r="C15" s="182"/>
      <c r="D15" s="75" t="s">
        <v>81</v>
      </c>
      <c r="E15" s="79"/>
      <c r="F15" s="138"/>
      <c r="G15" s="138"/>
      <c r="H15" s="87" t="s">
        <v>118</v>
      </c>
      <c r="I15" s="83"/>
      <c r="J15" s="213"/>
      <c r="K15" s="222"/>
      <c r="L15" s="51" t="s">
        <v>82</v>
      </c>
      <c r="M15" s="131" t="s">
        <v>139</v>
      </c>
      <c r="N15" s="105"/>
      <c r="O15" s="3"/>
    </row>
    <row r="16" spans="1:22" ht="78" customHeight="1">
      <c r="A16" s="176"/>
      <c r="B16" s="184"/>
      <c r="C16" s="189" t="s">
        <v>9</v>
      </c>
      <c r="D16" s="74" t="s">
        <v>83</v>
      </c>
      <c r="E16" s="88" t="s">
        <v>118</v>
      </c>
      <c r="F16" s="32"/>
      <c r="G16" s="32"/>
      <c r="H16" s="32"/>
      <c r="I16" s="33"/>
      <c r="J16" s="218" t="s">
        <v>123</v>
      </c>
      <c r="K16" s="223"/>
      <c r="L16" s="189" t="s">
        <v>86</v>
      </c>
      <c r="M16" s="13" t="s">
        <v>155</v>
      </c>
      <c r="N16" s="105"/>
      <c r="O16" s="3"/>
    </row>
    <row r="17" spans="1:15" ht="79.5" customHeight="1">
      <c r="A17" s="176"/>
      <c r="B17" s="184"/>
      <c r="C17" s="190"/>
      <c r="D17" s="86" t="s">
        <v>119</v>
      </c>
      <c r="E17" s="89" t="s">
        <v>118</v>
      </c>
      <c r="F17" s="35"/>
      <c r="G17" s="35"/>
      <c r="H17" s="35"/>
      <c r="I17" s="17"/>
      <c r="J17" s="219"/>
      <c r="K17" s="223"/>
      <c r="L17" s="190"/>
      <c r="M17" s="14"/>
      <c r="N17" s="105"/>
      <c r="O17" s="3"/>
    </row>
    <row r="18" spans="1:15" ht="81.75" customHeight="1">
      <c r="A18" s="176"/>
      <c r="B18" s="184"/>
      <c r="C18" s="190"/>
      <c r="D18" s="86" t="s">
        <v>84</v>
      </c>
      <c r="E18" s="89" t="s">
        <v>118</v>
      </c>
      <c r="F18" s="35"/>
      <c r="G18" s="35"/>
      <c r="H18" s="35"/>
      <c r="I18" s="17"/>
      <c r="J18" s="219"/>
      <c r="K18" s="223"/>
      <c r="L18" s="190"/>
      <c r="M18" s="14"/>
      <c r="N18" s="105"/>
      <c r="O18" s="3"/>
    </row>
    <row r="19" spans="1:15" ht="70.5" customHeight="1" thickBot="1">
      <c r="A19" s="177"/>
      <c r="B19" s="185"/>
      <c r="C19" s="191"/>
      <c r="D19" s="75" t="s">
        <v>85</v>
      </c>
      <c r="E19" s="90" t="s">
        <v>118</v>
      </c>
      <c r="F19" s="34"/>
      <c r="G19" s="34"/>
      <c r="H19" s="34"/>
      <c r="I19" s="18"/>
      <c r="J19" s="220"/>
      <c r="K19" s="224"/>
      <c r="L19" s="191"/>
      <c r="M19" s="15"/>
      <c r="N19" s="105"/>
      <c r="O19" s="3"/>
    </row>
    <row r="20" spans="1:15">
      <c r="C20" s="2"/>
      <c r="D20" s="2"/>
    </row>
    <row r="21" spans="1:15">
      <c r="C21" s="2"/>
      <c r="D21" s="2"/>
    </row>
    <row r="22" spans="1:15">
      <c r="C22" s="2"/>
      <c r="D22" s="2"/>
    </row>
    <row r="23" spans="1:15">
      <c r="C23" s="2"/>
      <c r="D23" s="2"/>
    </row>
    <row r="24" spans="1:15">
      <c r="C24" s="2"/>
      <c r="D24" s="2"/>
    </row>
    <row r="25" spans="1:15">
      <c r="C25" s="2"/>
      <c r="D25" s="2"/>
    </row>
    <row r="26" spans="1:15">
      <c r="C26" s="2"/>
      <c r="D26" s="2"/>
    </row>
    <row r="27" spans="1:15">
      <c r="C27" s="2"/>
      <c r="D27" s="2"/>
    </row>
    <row r="28" spans="1:15">
      <c r="C28" s="2"/>
      <c r="D28" s="2"/>
    </row>
    <row r="29" spans="1:15">
      <c r="C29" s="2"/>
      <c r="D29" s="2"/>
    </row>
    <row r="30" spans="1:15">
      <c r="C30" s="2"/>
      <c r="D30" s="2"/>
    </row>
    <row r="31" spans="1:15">
      <c r="C31" s="2"/>
      <c r="D31" s="2"/>
    </row>
    <row r="32" spans="1:15">
      <c r="C32" s="2"/>
      <c r="D32" s="2"/>
    </row>
    <row r="33" spans="3:4">
      <c r="C33" s="2"/>
      <c r="D33" s="2"/>
    </row>
    <row r="34" spans="3:4">
      <c r="C34" s="2"/>
      <c r="D34" s="2"/>
    </row>
    <row r="35" spans="3:4">
      <c r="C35" s="2"/>
      <c r="D35" s="2"/>
    </row>
    <row r="36" spans="3:4">
      <c r="C36" s="2"/>
      <c r="D36" s="2"/>
    </row>
    <row r="37" spans="3:4">
      <c r="C37" s="2"/>
      <c r="D37" s="2"/>
    </row>
    <row r="38" spans="3:4">
      <c r="C38" s="2"/>
      <c r="D38" s="2"/>
    </row>
    <row r="39" spans="3:4">
      <c r="C39" s="2"/>
      <c r="D39" s="2"/>
    </row>
    <row r="40" spans="3:4">
      <c r="C40" s="2"/>
      <c r="D40" s="2"/>
    </row>
  </sheetData>
  <mergeCells count="35">
    <mergeCell ref="J14:J15"/>
    <mergeCell ref="N3:N4"/>
    <mergeCell ref="O3:O4"/>
    <mergeCell ref="J3:J6"/>
    <mergeCell ref="K3:K19"/>
    <mergeCell ref="J16:J19"/>
    <mergeCell ref="E3:E4"/>
    <mergeCell ref="F3:F4"/>
    <mergeCell ref="G3:G4"/>
    <mergeCell ref="H3:H4"/>
    <mergeCell ref="I3:I4"/>
    <mergeCell ref="K1:K2"/>
    <mergeCell ref="L1:L2"/>
    <mergeCell ref="N1:N2"/>
    <mergeCell ref="O1:O2"/>
    <mergeCell ref="L16:L19"/>
    <mergeCell ref="M1:M2"/>
    <mergeCell ref="M3:M4"/>
    <mergeCell ref="L3:L6"/>
    <mergeCell ref="A1:A2"/>
    <mergeCell ref="J7:J10"/>
    <mergeCell ref="J1:J2"/>
    <mergeCell ref="A3:A19"/>
    <mergeCell ref="C3:C6"/>
    <mergeCell ref="C11:C13"/>
    <mergeCell ref="C14:C15"/>
    <mergeCell ref="B3:B19"/>
    <mergeCell ref="C7:C10"/>
    <mergeCell ref="C16:C19"/>
    <mergeCell ref="D3:D4"/>
    <mergeCell ref="J11:J13"/>
    <mergeCell ref="D1:D2"/>
    <mergeCell ref="C1:C2"/>
    <mergeCell ref="B1:B2"/>
    <mergeCell ref="E1:I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11D7-3F96-4B6A-8083-92060A15F176}">
  <dimension ref="A1:O39"/>
  <sheetViews>
    <sheetView topLeftCell="A11" zoomScale="40" zoomScaleNormal="40" workbookViewId="0">
      <selection activeCell="M15" sqref="M15"/>
    </sheetView>
  </sheetViews>
  <sheetFormatPr baseColWidth="10" defaultColWidth="11.42578125" defaultRowHeight="15"/>
  <cols>
    <col min="1" max="1" width="14.5703125" customWidth="1"/>
    <col min="2" max="2" width="27" customWidth="1"/>
    <col min="3" max="3" width="46.140625" customWidth="1"/>
    <col min="4" max="4" width="53.42578125" customWidth="1"/>
    <col min="5" max="11" width="23.28515625" customWidth="1"/>
    <col min="12" max="12" width="66.42578125" hidden="1" customWidth="1"/>
    <col min="13" max="13" width="72.42578125" customWidth="1"/>
    <col min="14" max="14" width="21.7109375" customWidth="1"/>
    <col min="15" max="15" width="33.42578125" customWidth="1"/>
  </cols>
  <sheetData>
    <row r="1" spans="1:15" ht="33" customHeight="1" thickBot="1">
      <c r="A1" s="173" t="s">
        <v>0</v>
      </c>
      <c r="B1" s="233" t="s">
        <v>1</v>
      </c>
      <c r="C1" s="173" t="s">
        <v>2</v>
      </c>
      <c r="D1" s="173" t="s">
        <v>79</v>
      </c>
      <c r="E1" s="195" t="s">
        <v>92</v>
      </c>
      <c r="F1" s="196"/>
      <c r="G1" s="196"/>
      <c r="H1" s="196"/>
      <c r="I1" s="197"/>
      <c r="J1" s="173" t="s">
        <v>93</v>
      </c>
      <c r="K1" s="173" t="s">
        <v>94</v>
      </c>
      <c r="L1" s="193" t="s">
        <v>3</v>
      </c>
      <c r="M1" s="225" t="s">
        <v>127</v>
      </c>
      <c r="N1" s="193" t="s">
        <v>4</v>
      </c>
      <c r="O1" s="193" t="s">
        <v>150</v>
      </c>
    </row>
    <row r="2" spans="1:15" ht="31.5" customHeight="1" thickBot="1">
      <c r="A2" s="174"/>
      <c r="B2" s="234"/>
      <c r="C2" s="174"/>
      <c r="D2" s="174"/>
      <c r="E2" s="19" t="s">
        <v>87</v>
      </c>
      <c r="F2" s="19" t="s">
        <v>88</v>
      </c>
      <c r="G2" s="19" t="s">
        <v>89</v>
      </c>
      <c r="H2" s="19" t="s">
        <v>90</v>
      </c>
      <c r="I2" s="20" t="s">
        <v>91</v>
      </c>
      <c r="J2" s="174"/>
      <c r="K2" s="174"/>
      <c r="L2" s="194"/>
      <c r="M2" s="226"/>
      <c r="N2" s="194"/>
      <c r="O2" s="194"/>
    </row>
    <row r="3" spans="1:15" ht="125.25" customHeight="1">
      <c r="A3" s="238" t="s">
        <v>10</v>
      </c>
      <c r="B3" s="235" t="s">
        <v>11</v>
      </c>
      <c r="C3" s="246" t="s">
        <v>41</v>
      </c>
      <c r="D3" s="13" t="s">
        <v>95</v>
      </c>
      <c r="E3" s="43"/>
      <c r="F3" s="140"/>
      <c r="G3" s="82" t="s">
        <v>118</v>
      </c>
      <c r="H3" s="44"/>
      <c r="I3" s="45"/>
      <c r="J3" s="227" t="s">
        <v>89</v>
      </c>
      <c r="K3" s="230"/>
      <c r="L3" s="110"/>
      <c r="M3" s="111" t="s">
        <v>141</v>
      </c>
      <c r="N3" s="112" t="s">
        <v>7</v>
      </c>
      <c r="O3" s="113"/>
    </row>
    <row r="4" spans="1:15" ht="116.25" customHeight="1" thickBot="1">
      <c r="A4" s="239"/>
      <c r="B4" s="236"/>
      <c r="C4" s="247"/>
      <c r="D4" s="40" t="s">
        <v>96</v>
      </c>
      <c r="E4" s="46"/>
      <c r="F4" s="141"/>
      <c r="G4" s="91" t="s">
        <v>118</v>
      </c>
      <c r="H4" s="30"/>
      <c r="I4" s="31"/>
      <c r="J4" s="229"/>
      <c r="K4" s="231"/>
      <c r="L4" s="46" t="s">
        <v>12</v>
      </c>
      <c r="M4" s="114" t="s">
        <v>142</v>
      </c>
      <c r="N4" s="115" t="s">
        <v>7</v>
      </c>
      <c r="O4" s="116"/>
    </row>
    <row r="5" spans="1:15" ht="178.5" customHeight="1">
      <c r="A5" s="239"/>
      <c r="B5" s="236"/>
      <c r="C5" s="241" t="s">
        <v>13</v>
      </c>
      <c r="D5" s="41" t="s">
        <v>97</v>
      </c>
      <c r="E5" s="47"/>
      <c r="F5" s="132"/>
      <c r="G5" s="82" t="s">
        <v>118</v>
      </c>
      <c r="H5" s="82"/>
      <c r="I5" s="28"/>
      <c r="J5" s="227" t="s">
        <v>89</v>
      </c>
      <c r="K5" s="231"/>
      <c r="L5" s="47"/>
      <c r="M5" s="117" t="s">
        <v>143</v>
      </c>
      <c r="N5" s="112"/>
      <c r="O5" s="84"/>
    </row>
    <row r="6" spans="1:15" ht="42.75" customHeight="1">
      <c r="A6" s="239"/>
      <c r="B6" s="236"/>
      <c r="C6" s="242"/>
      <c r="D6" s="42" t="s">
        <v>99</v>
      </c>
      <c r="E6" s="48"/>
      <c r="F6" s="92" t="s">
        <v>118</v>
      </c>
      <c r="G6" s="36"/>
      <c r="H6" s="36"/>
      <c r="I6" s="49"/>
      <c r="J6" s="228"/>
      <c r="K6" s="231"/>
      <c r="L6" s="118"/>
      <c r="M6" s="108" t="s">
        <v>144</v>
      </c>
      <c r="N6" s="6"/>
      <c r="O6" s="119"/>
    </row>
    <row r="7" spans="1:15" ht="81.75" customHeight="1" thickBot="1">
      <c r="A7" s="239"/>
      <c r="B7" s="236"/>
      <c r="C7" s="243"/>
      <c r="D7" s="40" t="s">
        <v>98</v>
      </c>
      <c r="E7" s="46"/>
      <c r="F7" s="91" t="s">
        <v>118</v>
      </c>
      <c r="G7" s="30"/>
      <c r="H7" s="30"/>
      <c r="I7" s="31"/>
      <c r="J7" s="229"/>
      <c r="K7" s="231"/>
      <c r="L7" s="46" t="s">
        <v>14</v>
      </c>
      <c r="M7" s="114" t="s">
        <v>144</v>
      </c>
      <c r="N7" s="115" t="s">
        <v>7</v>
      </c>
      <c r="O7" s="116"/>
    </row>
    <row r="8" spans="1:15" ht="229.5" customHeight="1">
      <c r="A8" s="239"/>
      <c r="B8" s="236"/>
      <c r="C8" s="244" t="s">
        <v>45</v>
      </c>
      <c r="D8" s="13" t="s">
        <v>100</v>
      </c>
      <c r="E8" s="50"/>
      <c r="F8" s="140"/>
      <c r="G8" s="136"/>
      <c r="H8" s="82" t="s">
        <v>118</v>
      </c>
      <c r="I8" s="33"/>
      <c r="J8" s="170" t="s">
        <v>140</v>
      </c>
      <c r="K8" s="231"/>
      <c r="L8" s="50" t="s">
        <v>15</v>
      </c>
      <c r="M8" s="111" t="s">
        <v>145</v>
      </c>
      <c r="N8" s="112" t="s">
        <v>7</v>
      </c>
      <c r="O8" s="122" t="s">
        <v>151</v>
      </c>
    </row>
    <row r="9" spans="1:15" ht="160.5" customHeight="1" thickBot="1">
      <c r="A9" s="239"/>
      <c r="B9" s="236"/>
      <c r="C9" s="245"/>
      <c r="D9" s="15" t="s">
        <v>124</v>
      </c>
      <c r="E9" s="51"/>
      <c r="F9" s="142"/>
      <c r="G9" s="142"/>
      <c r="H9" s="91" t="s">
        <v>118</v>
      </c>
      <c r="I9" s="18"/>
      <c r="J9" s="172"/>
      <c r="K9" s="231"/>
      <c r="L9" s="51" t="s">
        <v>16</v>
      </c>
      <c r="M9" s="120" t="s">
        <v>147</v>
      </c>
      <c r="N9" s="115" t="s">
        <v>7</v>
      </c>
      <c r="O9" s="122" t="s">
        <v>151</v>
      </c>
    </row>
    <row r="10" spans="1:15" ht="58.5" customHeight="1">
      <c r="A10" s="239"/>
      <c r="B10" s="236"/>
      <c r="C10" s="189" t="s">
        <v>101</v>
      </c>
      <c r="D10" s="13" t="s">
        <v>102</v>
      </c>
      <c r="E10" s="50"/>
      <c r="F10" s="32"/>
      <c r="G10" s="82" t="s">
        <v>118</v>
      </c>
      <c r="H10" s="32"/>
      <c r="I10" s="33"/>
      <c r="J10" s="170" t="s">
        <v>140</v>
      </c>
      <c r="K10" s="231"/>
      <c r="L10" s="74"/>
      <c r="M10" s="111" t="s">
        <v>146</v>
      </c>
      <c r="N10" s="121"/>
      <c r="O10" s="84"/>
    </row>
    <row r="11" spans="1:15" ht="72.75" customHeight="1">
      <c r="A11" s="239"/>
      <c r="B11" s="236"/>
      <c r="C11" s="190"/>
      <c r="D11" s="14" t="s">
        <v>103</v>
      </c>
      <c r="E11" s="53"/>
      <c r="F11" s="35"/>
      <c r="G11" s="78" t="s">
        <v>118</v>
      </c>
      <c r="H11" s="35"/>
      <c r="I11" s="17"/>
      <c r="J11" s="171"/>
      <c r="K11" s="231"/>
      <c r="L11" s="53"/>
      <c r="M11" s="109"/>
      <c r="N11" s="6"/>
      <c r="O11" s="119"/>
    </row>
    <row r="12" spans="1:15" ht="102" customHeight="1">
      <c r="A12" s="239"/>
      <c r="B12" s="236"/>
      <c r="C12" s="190"/>
      <c r="D12" s="14" t="s">
        <v>104</v>
      </c>
      <c r="E12" s="53"/>
      <c r="F12" s="137"/>
      <c r="G12" s="133"/>
      <c r="H12" s="78" t="s">
        <v>118</v>
      </c>
      <c r="I12" s="17"/>
      <c r="J12" s="171"/>
      <c r="K12" s="231"/>
      <c r="L12" s="118" t="s">
        <v>17</v>
      </c>
      <c r="M12" s="108" t="s">
        <v>148</v>
      </c>
      <c r="N12" s="6" t="s">
        <v>7</v>
      </c>
      <c r="O12" s="122" t="s">
        <v>151</v>
      </c>
    </row>
    <row r="13" spans="1:15" ht="163.5" customHeight="1" thickBot="1">
      <c r="A13" s="239"/>
      <c r="B13" s="236"/>
      <c r="C13" s="191"/>
      <c r="D13" s="15" t="s">
        <v>105</v>
      </c>
      <c r="E13" s="51"/>
      <c r="F13" s="142"/>
      <c r="G13" s="142"/>
      <c r="H13" s="91" t="s">
        <v>118</v>
      </c>
      <c r="I13" s="18"/>
      <c r="J13" s="172"/>
      <c r="K13" s="231"/>
      <c r="L13" s="51" t="s">
        <v>18</v>
      </c>
      <c r="M13" s="120" t="s">
        <v>149</v>
      </c>
      <c r="N13" s="115" t="s">
        <v>7</v>
      </c>
      <c r="O13" s="116"/>
    </row>
    <row r="14" spans="1:15" ht="50.25" customHeight="1">
      <c r="A14" s="239"/>
      <c r="B14" s="236"/>
      <c r="C14" s="235" t="s">
        <v>19</v>
      </c>
      <c r="D14" s="13" t="s">
        <v>106</v>
      </c>
      <c r="E14" s="50"/>
      <c r="F14" s="32"/>
      <c r="G14" s="32"/>
      <c r="H14" s="82" t="s">
        <v>118</v>
      </c>
      <c r="I14" s="33"/>
      <c r="J14" s="170" t="s">
        <v>140</v>
      </c>
      <c r="K14" s="231"/>
      <c r="L14" s="50"/>
      <c r="M14" s="32"/>
      <c r="N14" s="112"/>
      <c r="O14" s="84"/>
    </row>
    <row r="15" spans="1:15" ht="81" customHeight="1">
      <c r="A15" s="239"/>
      <c r="B15" s="236"/>
      <c r="C15" s="236"/>
      <c r="D15" s="52" t="s">
        <v>107</v>
      </c>
      <c r="E15" s="53"/>
      <c r="F15" s="35"/>
      <c r="G15" s="35"/>
      <c r="H15" s="78" t="s">
        <v>118</v>
      </c>
      <c r="I15" s="17"/>
      <c r="J15" s="171"/>
      <c r="K15" s="231"/>
      <c r="L15" s="53"/>
      <c r="M15" s="108" t="s">
        <v>152</v>
      </c>
      <c r="N15" s="6"/>
      <c r="O15" s="119"/>
    </row>
    <row r="16" spans="1:15" ht="52.5" customHeight="1" thickBot="1">
      <c r="A16" s="240"/>
      <c r="B16" s="237"/>
      <c r="C16" s="237"/>
      <c r="D16" s="40" t="s">
        <v>108</v>
      </c>
      <c r="E16" s="46"/>
      <c r="F16" s="30"/>
      <c r="G16" s="30"/>
      <c r="H16" s="91" t="s">
        <v>118</v>
      </c>
      <c r="I16" s="31"/>
      <c r="J16" s="172"/>
      <c r="K16" s="232"/>
      <c r="L16" s="46" t="s">
        <v>20</v>
      </c>
      <c r="M16" s="30"/>
      <c r="N16" s="115" t="s">
        <v>7</v>
      </c>
      <c r="O16" s="116"/>
    </row>
    <row r="17" spans="3:13">
      <c r="C17" s="2"/>
      <c r="D17" s="2"/>
      <c r="E17" s="2"/>
      <c r="F17" s="2"/>
      <c r="G17" s="2"/>
      <c r="H17" s="2"/>
      <c r="I17" s="2"/>
      <c r="J17" s="2"/>
      <c r="K17" s="2"/>
      <c r="L17" s="1"/>
      <c r="M17" s="1"/>
    </row>
    <row r="18" spans="3:13">
      <c r="C18" s="2"/>
      <c r="D18" s="2"/>
      <c r="E18" s="2"/>
      <c r="F18" s="2"/>
      <c r="G18" s="2"/>
      <c r="H18" s="2"/>
      <c r="I18" s="2"/>
      <c r="J18" s="2"/>
      <c r="K18" s="2"/>
    </row>
    <row r="19" spans="3:13">
      <c r="C19" s="2"/>
      <c r="D19" s="2"/>
      <c r="E19" s="2"/>
      <c r="F19" s="2"/>
      <c r="G19" s="2"/>
      <c r="H19" s="2"/>
      <c r="I19" s="2"/>
      <c r="J19" s="2"/>
      <c r="K19" s="2"/>
    </row>
    <row r="20" spans="3:13">
      <c r="C20" s="2"/>
      <c r="D20" s="2"/>
      <c r="E20" s="2"/>
      <c r="F20" s="2"/>
      <c r="G20" s="2"/>
      <c r="H20" s="2"/>
      <c r="I20" s="2"/>
      <c r="J20" s="2"/>
      <c r="K20" s="2"/>
    </row>
    <row r="21" spans="3:13">
      <c r="C21" s="2"/>
      <c r="D21" s="2"/>
      <c r="E21" s="2"/>
      <c r="F21" s="2"/>
      <c r="G21" s="2"/>
      <c r="H21" s="2"/>
      <c r="I21" s="2"/>
      <c r="J21" s="2"/>
      <c r="K21" s="2"/>
    </row>
    <row r="22" spans="3:13">
      <c r="C22" s="2"/>
      <c r="D22" s="2"/>
      <c r="E22" s="2"/>
      <c r="F22" s="2"/>
      <c r="G22" s="2"/>
      <c r="H22" s="2"/>
      <c r="I22" s="2"/>
      <c r="J22" s="2"/>
      <c r="K22" s="2"/>
    </row>
    <row r="23" spans="3:13">
      <c r="C23" s="2"/>
      <c r="D23" s="2"/>
      <c r="E23" s="2"/>
      <c r="F23" s="2"/>
      <c r="G23" s="2"/>
      <c r="H23" s="2"/>
      <c r="I23" s="2"/>
      <c r="J23" s="2"/>
      <c r="K23" s="2"/>
    </row>
    <row r="24" spans="3:13">
      <c r="C24" s="2"/>
      <c r="D24" s="2"/>
      <c r="E24" s="2"/>
      <c r="F24" s="2"/>
      <c r="G24" s="2"/>
      <c r="H24" s="2"/>
      <c r="I24" s="2"/>
      <c r="J24" s="2"/>
      <c r="K24" s="2"/>
    </row>
    <row r="25" spans="3:13">
      <c r="C25" s="2"/>
      <c r="D25" s="2"/>
      <c r="E25" s="2"/>
      <c r="F25" s="2"/>
      <c r="G25" s="2"/>
      <c r="H25" s="2"/>
      <c r="I25" s="2"/>
      <c r="J25" s="2"/>
      <c r="K25" s="2"/>
    </row>
    <row r="26" spans="3:13">
      <c r="C26" s="2"/>
      <c r="D26" s="2"/>
      <c r="E26" s="2"/>
      <c r="F26" s="2"/>
      <c r="G26" s="2"/>
      <c r="H26" s="2"/>
      <c r="I26" s="2"/>
      <c r="J26" s="2"/>
      <c r="K26" s="2"/>
    </row>
    <row r="27" spans="3:13">
      <c r="C27" s="2"/>
      <c r="D27" s="2"/>
      <c r="E27" s="2"/>
      <c r="F27" s="2"/>
      <c r="G27" s="2"/>
      <c r="H27" s="2"/>
      <c r="I27" s="2"/>
      <c r="J27" s="2"/>
      <c r="K27" s="2"/>
    </row>
    <row r="28" spans="3:13">
      <c r="C28" s="2"/>
      <c r="D28" s="2"/>
      <c r="E28" s="2"/>
      <c r="F28" s="2"/>
      <c r="G28" s="2"/>
      <c r="H28" s="2"/>
      <c r="I28" s="2"/>
      <c r="J28" s="2"/>
      <c r="K28" s="2"/>
    </row>
    <row r="29" spans="3:13">
      <c r="C29" s="2"/>
      <c r="D29" s="2"/>
      <c r="E29" s="2"/>
      <c r="F29" s="2"/>
      <c r="G29" s="2"/>
      <c r="H29" s="2"/>
      <c r="I29" s="2"/>
      <c r="J29" s="2"/>
      <c r="K29" s="2"/>
    </row>
    <row r="30" spans="3:13">
      <c r="C30" s="2"/>
      <c r="D30" s="2"/>
      <c r="E30" s="2"/>
      <c r="F30" s="2"/>
      <c r="G30" s="2"/>
      <c r="H30" s="2"/>
      <c r="I30" s="2"/>
      <c r="J30" s="2"/>
      <c r="K30" s="2"/>
    </row>
    <row r="31" spans="3:13">
      <c r="C31" s="2"/>
      <c r="D31" s="2"/>
      <c r="E31" s="2"/>
      <c r="F31" s="2"/>
      <c r="G31" s="2"/>
      <c r="H31" s="2"/>
      <c r="I31" s="2"/>
      <c r="J31" s="2"/>
      <c r="K31" s="2"/>
    </row>
    <row r="32" spans="3:13">
      <c r="C32" s="2"/>
      <c r="D32" s="2"/>
      <c r="E32" s="2"/>
      <c r="F32" s="2"/>
      <c r="G32" s="2"/>
      <c r="H32" s="2"/>
      <c r="I32" s="2"/>
      <c r="J32" s="2"/>
      <c r="K32" s="2"/>
    </row>
    <row r="33" spans="3:11">
      <c r="C33" s="2"/>
      <c r="D33" s="2"/>
      <c r="E33" s="2"/>
      <c r="F33" s="2"/>
      <c r="G33" s="2"/>
      <c r="H33" s="2"/>
      <c r="I33" s="2"/>
      <c r="J33" s="2"/>
      <c r="K33" s="2"/>
    </row>
    <row r="34" spans="3:11">
      <c r="C34" s="2"/>
      <c r="D34" s="2"/>
      <c r="E34" s="2"/>
      <c r="F34" s="2"/>
      <c r="G34" s="2"/>
      <c r="H34" s="2"/>
      <c r="I34" s="2"/>
      <c r="J34" s="2"/>
      <c r="K34" s="2"/>
    </row>
    <row r="35" spans="3:11">
      <c r="C35" s="2"/>
      <c r="D35" s="2"/>
      <c r="E35" s="2"/>
      <c r="F35" s="2"/>
      <c r="G35" s="2"/>
      <c r="H35" s="2"/>
      <c r="I35" s="2"/>
      <c r="J35" s="2"/>
      <c r="K35" s="2"/>
    </row>
    <row r="36" spans="3:11">
      <c r="C36" s="2"/>
      <c r="D36" s="2"/>
      <c r="E36" s="2"/>
      <c r="F36" s="2"/>
      <c r="G36" s="2"/>
      <c r="H36" s="2"/>
      <c r="I36" s="2"/>
      <c r="J36" s="2"/>
      <c r="K36" s="2"/>
    </row>
    <row r="37" spans="3:11">
      <c r="C37" s="2"/>
      <c r="D37" s="2"/>
      <c r="E37" s="2"/>
      <c r="F37" s="2"/>
      <c r="G37" s="2"/>
      <c r="H37" s="2"/>
      <c r="I37" s="2"/>
      <c r="J37" s="2"/>
      <c r="K37" s="2"/>
    </row>
    <row r="38" spans="3:11">
      <c r="C38" s="2"/>
      <c r="D38" s="2"/>
      <c r="E38" s="2"/>
      <c r="F38" s="2"/>
      <c r="G38" s="2"/>
      <c r="H38" s="2"/>
      <c r="I38" s="2"/>
      <c r="J38" s="2"/>
      <c r="K38" s="2"/>
    </row>
    <row r="39" spans="3:11">
      <c r="C39" s="2"/>
      <c r="D39" s="2"/>
      <c r="E39" s="2"/>
      <c r="F39" s="2"/>
      <c r="G39" s="2"/>
      <c r="H39" s="2"/>
      <c r="I39" s="2"/>
      <c r="J39" s="2"/>
      <c r="K39" s="2"/>
    </row>
  </sheetData>
  <mergeCells count="24">
    <mergeCell ref="B3:B16"/>
    <mergeCell ref="A3:A16"/>
    <mergeCell ref="C5:C7"/>
    <mergeCell ref="C8:C9"/>
    <mergeCell ref="C3:C4"/>
    <mergeCell ref="C10:C13"/>
    <mergeCell ref="C14:C16"/>
    <mergeCell ref="E1:I1"/>
    <mergeCell ref="B1:B2"/>
    <mergeCell ref="A1:A2"/>
    <mergeCell ref="J1:J2"/>
    <mergeCell ref="K1:K2"/>
    <mergeCell ref="D1:D2"/>
    <mergeCell ref="C1:C2"/>
    <mergeCell ref="J8:J9"/>
    <mergeCell ref="J10:J13"/>
    <mergeCell ref="J14:J16"/>
    <mergeCell ref="K3:K16"/>
    <mergeCell ref="J3:J4"/>
    <mergeCell ref="O1:O2"/>
    <mergeCell ref="L1:L2"/>
    <mergeCell ref="M1:M2"/>
    <mergeCell ref="N1:N2"/>
    <mergeCell ref="J5:J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C9DB-FD60-4949-9871-940AFD2E02B1}">
  <dimension ref="A1:O40"/>
  <sheetViews>
    <sheetView zoomScale="84" zoomScaleNormal="84" workbookViewId="0">
      <selection activeCell="F13" sqref="F13:F17"/>
    </sheetView>
  </sheetViews>
  <sheetFormatPr baseColWidth="10" defaultColWidth="11.42578125" defaultRowHeight="15"/>
  <cols>
    <col min="1" max="1" width="14.5703125" customWidth="1"/>
    <col min="2" max="2" width="25.5703125" customWidth="1"/>
    <col min="3" max="3" width="49.5703125" customWidth="1"/>
    <col min="4" max="4" width="55.7109375" customWidth="1"/>
    <col min="5" max="5" width="21.42578125" customWidth="1"/>
    <col min="6" max="6" width="24" customWidth="1"/>
    <col min="7" max="7" width="21.42578125" customWidth="1"/>
    <col min="8" max="8" width="20.42578125" customWidth="1"/>
    <col min="9" max="9" width="22" customWidth="1"/>
    <col min="10" max="10" width="21.7109375" customWidth="1"/>
    <col min="11" max="11" width="19.85546875" customWidth="1"/>
    <col min="12" max="12" width="56.28515625" hidden="1" customWidth="1"/>
    <col min="13" max="13" width="56.28515625" customWidth="1"/>
    <col min="14" max="14" width="21.7109375" customWidth="1"/>
    <col min="15" max="15" width="34.42578125" customWidth="1"/>
  </cols>
  <sheetData>
    <row r="1" spans="1:15" ht="25.5" customHeight="1" thickBot="1">
      <c r="A1" s="193" t="s">
        <v>0</v>
      </c>
      <c r="B1" s="193" t="s">
        <v>1</v>
      </c>
      <c r="C1" s="193" t="s">
        <v>2</v>
      </c>
      <c r="D1" s="193" t="s">
        <v>79</v>
      </c>
      <c r="E1" s="195" t="s">
        <v>92</v>
      </c>
      <c r="F1" s="196"/>
      <c r="G1" s="196"/>
      <c r="H1" s="196"/>
      <c r="I1" s="197"/>
      <c r="J1" s="173" t="s">
        <v>93</v>
      </c>
      <c r="K1" s="173" t="s">
        <v>94</v>
      </c>
      <c r="L1" s="193" t="s">
        <v>3</v>
      </c>
      <c r="M1" s="225" t="s">
        <v>127</v>
      </c>
      <c r="N1" s="193" t="s">
        <v>4</v>
      </c>
      <c r="O1" s="193" t="s">
        <v>153</v>
      </c>
    </row>
    <row r="2" spans="1:15" ht="32.25" thickBot="1">
      <c r="A2" s="194"/>
      <c r="B2" s="194"/>
      <c r="C2" s="194"/>
      <c r="D2" s="194"/>
      <c r="E2" s="19" t="s">
        <v>87</v>
      </c>
      <c r="F2" s="19" t="s">
        <v>88</v>
      </c>
      <c r="G2" s="19" t="s">
        <v>89</v>
      </c>
      <c r="H2" s="19" t="s">
        <v>90</v>
      </c>
      <c r="I2" s="20" t="s">
        <v>91</v>
      </c>
      <c r="J2" s="174"/>
      <c r="K2" s="174"/>
      <c r="L2" s="194"/>
      <c r="M2" s="226"/>
      <c r="N2" s="194"/>
      <c r="O2" s="194"/>
    </row>
    <row r="3" spans="1:15" ht="49.5" customHeight="1">
      <c r="A3" s="238" t="s">
        <v>21</v>
      </c>
      <c r="B3" s="273" t="s">
        <v>22</v>
      </c>
      <c r="C3" s="186" t="s">
        <v>23</v>
      </c>
      <c r="D3" s="56" t="s">
        <v>109</v>
      </c>
      <c r="E3" s="58"/>
      <c r="F3" s="59"/>
      <c r="G3" s="98" t="s">
        <v>118</v>
      </c>
      <c r="H3" s="98"/>
      <c r="I3" s="60"/>
      <c r="J3" s="277" t="s">
        <v>89</v>
      </c>
      <c r="K3" s="230"/>
      <c r="L3" s="107"/>
      <c r="M3" s="107"/>
      <c r="N3" s="106"/>
      <c r="O3" s="106"/>
    </row>
    <row r="4" spans="1:15" ht="69" customHeight="1" thickBot="1">
      <c r="A4" s="239"/>
      <c r="B4" s="274"/>
      <c r="C4" s="188"/>
      <c r="D4" s="15" t="s">
        <v>110</v>
      </c>
      <c r="E4" s="61"/>
      <c r="F4" s="62"/>
      <c r="G4" s="91" t="s">
        <v>118</v>
      </c>
      <c r="H4" s="91"/>
      <c r="I4" s="63"/>
      <c r="J4" s="278"/>
      <c r="K4" s="231"/>
      <c r="L4" s="16" t="s">
        <v>24</v>
      </c>
      <c r="M4" s="16"/>
      <c r="N4" s="6" t="s">
        <v>7</v>
      </c>
      <c r="O4" s="5"/>
    </row>
    <row r="5" spans="1:15" ht="63.75" customHeight="1">
      <c r="A5" s="239"/>
      <c r="B5" s="274"/>
      <c r="C5" s="38" t="s">
        <v>25</v>
      </c>
      <c r="D5" s="253"/>
      <c r="E5" s="256"/>
      <c r="F5" s="262"/>
      <c r="G5" s="259" t="s">
        <v>118</v>
      </c>
      <c r="H5" s="262"/>
      <c r="I5" s="265"/>
      <c r="J5" s="277" t="s">
        <v>89</v>
      </c>
      <c r="K5" s="231"/>
      <c r="L5" s="271" t="s">
        <v>26</v>
      </c>
      <c r="M5" s="97"/>
      <c r="N5" s="248" t="s">
        <v>7</v>
      </c>
      <c r="O5" s="250"/>
    </row>
    <row r="6" spans="1:15" ht="121.5" customHeight="1" thickBot="1">
      <c r="A6" s="239"/>
      <c r="B6" s="274"/>
      <c r="C6" s="55" t="s">
        <v>27</v>
      </c>
      <c r="D6" s="254"/>
      <c r="E6" s="258"/>
      <c r="F6" s="264"/>
      <c r="G6" s="261"/>
      <c r="H6" s="264"/>
      <c r="I6" s="267"/>
      <c r="J6" s="278"/>
      <c r="K6" s="231"/>
      <c r="L6" s="272"/>
      <c r="M6" s="73"/>
      <c r="N6" s="249"/>
      <c r="O6" s="251"/>
    </row>
    <row r="7" spans="1:15" ht="50.25" customHeight="1">
      <c r="A7" s="239"/>
      <c r="B7" s="274"/>
      <c r="C7" s="189" t="s">
        <v>28</v>
      </c>
      <c r="D7" s="38" t="s">
        <v>111</v>
      </c>
      <c r="E7" s="99"/>
      <c r="F7" s="64"/>
      <c r="G7" s="64"/>
      <c r="H7" s="64"/>
      <c r="I7" s="65"/>
      <c r="J7" s="253"/>
      <c r="K7" s="231"/>
      <c r="L7" s="73"/>
      <c r="M7" s="73"/>
      <c r="N7" s="37"/>
      <c r="O7" s="39"/>
    </row>
    <row r="8" spans="1:15" ht="48.75" customHeight="1" thickBot="1">
      <c r="A8" s="239"/>
      <c r="B8" s="274"/>
      <c r="C8" s="191"/>
      <c r="D8" s="15" t="s">
        <v>112</v>
      </c>
      <c r="E8" s="100"/>
      <c r="F8" s="66"/>
      <c r="G8" s="66"/>
      <c r="H8" s="66"/>
      <c r="I8" s="67"/>
      <c r="J8" s="254"/>
      <c r="K8" s="231"/>
      <c r="L8" s="16" t="s">
        <v>29</v>
      </c>
      <c r="M8" s="16"/>
      <c r="N8" s="6" t="s">
        <v>7</v>
      </c>
      <c r="O8" s="5"/>
    </row>
    <row r="9" spans="1:15" ht="56.25" customHeight="1">
      <c r="A9" s="239"/>
      <c r="B9" s="274"/>
      <c r="C9" s="189" t="s">
        <v>30</v>
      </c>
      <c r="D9" s="38" t="s">
        <v>113</v>
      </c>
      <c r="E9" s="101"/>
      <c r="F9" s="68"/>
      <c r="G9" s="68"/>
      <c r="H9" s="68"/>
      <c r="I9" s="69"/>
      <c r="J9" s="230"/>
      <c r="K9" s="231"/>
      <c r="L9" s="16"/>
      <c r="M9" s="16"/>
      <c r="N9" s="6"/>
      <c r="O9" s="5"/>
    </row>
    <row r="10" spans="1:15" ht="58.5" customHeight="1" thickBot="1">
      <c r="A10" s="239"/>
      <c r="B10" s="274"/>
      <c r="C10" s="190"/>
      <c r="D10" s="57" t="s">
        <v>114</v>
      </c>
      <c r="E10" s="100"/>
      <c r="F10" s="66"/>
      <c r="G10" s="66"/>
      <c r="H10" s="66"/>
      <c r="I10" s="67"/>
      <c r="J10" s="232"/>
      <c r="K10" s="231"/>
      <c r="L10" s="12" t="s">
        <v>31</v>
      </c>
      <c r="M10" s="12"/>
      <c r="N10" s="6" t="s">
        <v>7</v>
      </c>
      <c r="O10" s="5"/>
    </row>
    <row r="11" spans="1:15" ht="58.5" customHeight="1">
      <c r="A11" s="239"/>
      <c r="B11" s="275"/>
      <c r="C11" s="244" t="s">
        <v>32</v>
      </c>
      <c r="D11" s="41" t="s">
        <v>115</v>
      </c>
      <c r="E11" s="101"/>
      <c r="F11" s="68"/>
      <c r="G11" s="68"/>
      <c r="H11" s="68"/>
      <c r="I11" s="69"/>
      <c r="J11" s="230"/>
      <c r="K11" s="231"/>
      <c r="L11" s="12"/>
      <c r="M11" s="12"/>
      <c r="N11" s="6"/>
      <c r="O11" s="5"/>
    </row>
    <row r="12" spans="1:15" ht="62.25" customHeight="1" thickBot="1">
      <c r="A12" s="239"/>
      <c r="B12" s="276"/>
      <c r="C12" s="245"/>
      <c r="D12" s="40" t="s">
        <v>116</v>
      </c>
      <c r="E12" s="100"/>
      <c r="F12" s="66"/>
      <c r="G12" s="66"/>
      <c r="H12" s="66"/>
      <c r="I12" s="67"/>
      <c r="J12" s="232"/>
      <c r="K12" s="231"/>
      <c r="L12" s="54" t="s">
        <v>33</v>
      </c>
      <c r="M12" s="54"/>
      <c r="N12" s="6" t="s">
        <v>7</v>
      </c>
      <c r="O12" s="5"/>
    </row>
    <row r="13" spans="1:15" ht="112.5" customHeight="1">
      <c r="A13" s="239"/>
      <c r="B13" s="183" t="s">
        <v>34</v>
      </c>
      <c r="C13" s="41" t="s">
        <v>42</v>
      </c>
      <c r="D13" s="253"/>
      <c r="E13" s="256"/>
      <c r="F13" s="259" t="s">
        <v>118</v>
      </c>
      <c r="G13" s="262"/>
      <c r="H13" s="262"/>
      <c r="I13" s="265"/>
      <c r="J13" s="279" t="s">
        <v>120</v>
      </c>
      <c r="K13" s="231"/>
      <c r="L13" s="268" t="s">
        <v>35</v>
      </c>
      <c r="M13" s="94"/>
      <c r="N13" s="248" t="s">
        <v>7</v>
      </c>
      <c r="O13" s="5"/>
    </row>
    <row r="14" spans="1:15" ht="31.5">
      <c r="A14" s="239"/>
      <c r="B14" s="184"/>
      <c r="C14" s="70" t="s">
        <v>36</v>
      </c>
      <c r="D14" s="255"/>
      <c r="E14" s="257"/>
      <c r="F14" s="260"/>
      <c r="G14" s="263"/>
      <c r="H14" s="263"/>
      <c r="I14" s="266"/>
      <c r="J14" s="280"/>
      <c r="K14" s="231"/>
      <c r="L14" s="269"/>
      <c r="M14" s="95"/>
      <c r="N14" s="252"/>
      <c r="O14" s="5"/>
    </row>
    <row r="15" spans="1:15" ht="192.75" customHeight="1">
      <c r="A15" s="239"/>
      <c r="B15" s="184"/>
      <c r="C15" s="71" t="s">
        <v>37</v>
      </c>
      <c r="D15" s="255"/>
      <c r="E15" s="257"/>
      <c r="F15" s="260"/>
      <c r="G15" s="263"/>
      <c r="H15" s="263"/>
      <c r="I15" s="266"/>
      <c r="J15" s="280"/>
      <c r="K15" s="231"/>
      <c r="L15" s="269"/>
      <c r="M15" s="95"/>
      <c r="N15" s="252"/>
      <c r="O15" s="5"/>
    </row>
    <row r="16" spans="1:15" ht="353.25" customHeight="1">
      <c r="A16" s="239"/>
      <c r="B16" s="184"/>
      <c r="C16" s="72" t="s">
        <v>38</v>
      </c>
      <c r="D16" s="255"/>
      <c r="E16" s="257"/>
      <c r="F16" s="260"/>
      <c r="G16" s="263"/>
      <c r="H16" s="263"/>
      <c r="I16" s="266"/>
      <c r="J16" s="280"/>
      <c r="K16" s="231"/>
      <c r="L16" s="269"/>
      <c r="M16" s="95"/>
      <c r="N16" s="252"/>
      <c r="O16" s="5"/>
    </row>
    <row r="17" spans="1:15" ht="182.25" customHeight="1" thickBot="1">
      <c r="A17" s="240"/>
      <c r="B17" s="185"/>
      <c r="C17" s="15" t="s">
        <v>43</v>
      </c>
      <c r="D17" s="254"/>
      <c r="E17" s="258"/>
      <c r="F17" s="261"/>
      <c r="G17" s="264"/>
      <c r="H17" s="264"/>
      <c r="I17" s="267"/>
      <c r="J17" s="281"/>
      <c r="K17" s="232"/>
      <c r="L17" s="270"/>
      <c r="M17" s="96"/>
      <c r="N17" s="249"/>
      <c r="O17" s="5"/>
    </row>
    <row r="18" spans="1:15">
      <c r="C18" s="2"/>
      <c r="D18" s="2"/>
      <c r="E18" s="2"/>
      <c r="F18" s="2"/>
      <c r="G18" s="2"/>
      <c r="H18" s="2"/>
      <c r="I18" s="2"/>
      <c r="J18" s="2"/>
      <c r="K18" s="2"/>
      <c r="L18" s="1"/>
      <c r="M18" s="1"/>
    </row>
    <row r="19" spans="1:15">
      <c r="C19" s="2"/>
      <c r="D19" s="2"/>
      <c r="E19" s="2"/>
      <c r="F19" s="2"/>
      <c r="G19" s="2"/>
      <c r="H19" s="2"/>
      <c r="I19" s="2"/>
      <c r="J19" s="2"/>
      <c r="K19" s="2"/>
    </row>
    <row r="20" spans="1:15">
      <c r="C20" s="2"/>
      <c r="D20" s="2"/>
      <c r="E20" s="2"/>
      <c r="F20" s="2"/>
      <c r="G20" s="2"/>
      <c r="H20" s="2"/>
      <c r="I20" s="2"/>
      <c r="J20" s="2"/>
      <c r="K20" s="2"/>
    </row>
    <row r="21" spans="1:15">
      <c r="C21" s="2"/>
      <c r="D21" s="2"/>
      <c r="E21" s="2"/>
      <c r="F21" s="2"/>
      <c r="G21" s="2"/>
      <c r="H21" s="2"/>
      <c r="I21" s="2"/>
      <c r="J21" s="2"/>
      <c r="K21" s="2"/>
    </row>
    <row r="22" spans="1:15">
      <c r="C22" s="2"/>
      <c r="D22" s="2"/>
      <c r="E22" s="2"/>
      <c r="F22" s="2"/>
      <c r="G22" s="2"/>
      <c r="H22" s="2"/>
      <c r="I22" s="2"/>
      <c r="J22" s="2"/>
      <c r="K22" s="2"/>
    </row>
    <row r="23" spans="1:15">
      <c r="C23" s="2"/>
      <c r="D23" s="2"/>
      <c r="E23" s="2"/>
      <c r="F23" s="2"/>
      <c r="G23" s="2"/>
      <c r="H23" s="2"/>
      <c r="I23" s="2"/>
      <c r="J23" s="2"/>
      <c r="K23" s="2"/>
    </row>
    <row r="24" spans="1:15">
      <c r="C24" s="2"/>
      <c r="D24" s="2"/>
      <c r="E24" s="2"/>
      <c r="F24" s="2"/>
      <c r="G24" s="2"/>
      <c r="H24" s="2"/>
      <c r="I24" s="2"/>
      <c r="J24" s="2"/>
      <c r="K24" s="2"/>
    </row>
    <row r="25" spans="1:15">
      <c r="C25" s="2"/>
      <c r="D25" s="2"/>
      <c r="E25" s="2"/>
      <c r="F25" s="2"/>
      <c r="G25" s="2"/>
      <c r="H25" s="2"/>
      <c r="I25" s="2"/>
      <c r="J25" s="2"/>
      <c r="K25" s="2"/>
    </row>
    <row r="26" spans="1:15">
      <c r="C26" s="2"/>
      <c r="D26" s="2"/>
      <c r="E26" s="2"/>
      <c r="F26" s="2"/>
      <c r="G26" s="2"/>
      <c r="H26" s="2"/>
      <c r="I26" s="2"/>
      <c r="J26" s="2"/>
      <c r="K26" s="2"/>
    </row>
    <row r="27" spans="1:15">
      <c r="C27" s="2"/>
      <c r="D27" s="2"/>
      <c r="E27" s="2"/>
      <c r="F27" s="2"/>
      <c r="G27" s="2"/>
      <c r="H27" s="2"/>
      <c r="I27" s="2"/>
      <c r="J27" s="2"/>
      <c r="K27" s="2"/>
    </row>
    <row r="28" spans="1:15">
      <c r="C28" s="2"/>
      <c r="D28" s="2"/>
      <c r="E28" s="2"/>
      <c r="F28" s="2"/>
      <c r="G28" s="2"/>
      <c r="H28" s="2"/>
      <c r="I28" s="2"/>
      <c r="J28" s="2"/>
      <c r="K28" s="2"/>
    </row>
    <row r="29" spans="1:15">
      <c r="C29" s="2"/>
      <c r="D29" s="2"/>
      <c r="E29" s="2"/>
      <c r="F29" s="2"/>
      <c r="G29" s="2"/>
      <c r="H29" s="2"/>
      <c r="I29" s="2"/>
      <c r="J29" s="2"/>
      <c r="K29" s="2"/>
    </row>
    <row r="30" spans="1:15">
      <c r="C30" s="2"/>
      <c r="D30" s="2"/>
      <c r="E30" s="2"/>
      <c r="F30" s="2"/>
      <c r="G30" s="2"/>
      <c r="H30" s="2"/>
      <c r="I30" s="2"/>
      <c r="J30" s="2"/>
      <c r="K30" s="2"/>
    </row>
    <row r="31" spans="1:15">
      <c r="C31" s="2"/>
      <c r="D31" s="2"/>
      <c r="E31" s="2"/>
      <c r="F31" s="2"/>
      <c r="G31" s="2"/>
      <c r="H31" s="2"/>
      <c r="I31" s="2"/>
      <c r="J31" s="2"/>
      <c r="K31" s="2"/>
    </row>
    <row r="32" spans="1:15">
      <c r="C32" s="2"/>
      <c r="D32" s="2"/>
      <c r="E32" s="2"/>
      <c r="F32" s="2"/>
      <c r="G32" s="2"/>
      <c r="H32" s="2"/>
      <c r="I32" s="2"/>
      <c r="J32" s="2"/>
      <c r="K32" s="2"/>
    </row>
    <row r="33" spans="3:11">
      <c r="C33" s="2"/>
      <c r="D33" s="2"/>
      <c r="E33" s="2"/>
      <c r="F33" s="2"/>
      <c r="G33" s="2"/>
      <c r="H33" s="2"/>
      <c r="I33" s="2"/>
      <c r="J33" s="2"/>
      <c r="K33" s="2"/>
    </row>
    <row r="34" spans="3:11">
      <c r="C34" s="2"/>
      <c r="D34" s="2"/>
      <c r="E34" s="2"/>
      <c r="F34" s="2"/>
      <c r="G34" s="2"/>
      <c r="H34" s="2"/>
      <c r="I34" s="2"/>
      <c r="J34" s="2"/>
      <c r="K34" s="2"/>
    </row>
    <row r="35" spans="3:11">
      <c r="C35" s="2"/>
      <c r="D35" s="2"/>
      <c r="E35" s="2"/>
      <c r="F35" s="2"/>
      <c r="G35" s="2"/>
      <c r="H35" s="2"/>
      <c r="I35" s="2"/>
      <c r="J35" s="2"/>
      <c r="K35" s="2"/>
    </row>
    <row r="36" spans="3:11">
      <c r="C36" s="2"/>
      <c r="D36" s="2"/>
      <c r="E36" s="2"/>
      <c r="F36" s="2"/>
      <c r="G36" s="2"/>
      <c r="H36" s="2"/>
      <c r="I36" s="2"/>
      <c r="J36" s="2"/>
      <c r="K36" s="2"/>
    </row>
    <row r="37" spans="3:11">
      <c r="C37" s="2"/>
      <c r="D37" s="2"/>
      <c r="E37" s="2"/>
      <c r="F37" s="2"/>
      <c r="G37" s="2"/>
      <c r="H37" s="2"/>
      <c r="I37" s="2"/>
      <c r="J37" s="2"/>
      <c r="K37" s="2"/>
    </row>
    <row r="38" spans="3:11">
      <c r="C38" s="2"/>
      <c r="D38" s="2"/>
      <c r="E38" s="2"/>
      <c r="F38" s="2"/>
      <c r="G38" s="2"/>
      <c r="H38" s="2"/>
      <c r="I38" s="2"/>
      <c r="J38" s="2"/>
      <c r="K38" s="2"/>
    </row>
    <row r="39" spans="3:11">
      <c r="C39" s="2"/>
      <c r="D39" s="2"/>
      <c r="E39" s="2"/>
      <c r="F39" s="2"/>
      <c r="G39" s="2"/>
      <c r="H39" s="2"/>
      <c r="I39" s="2"/>
      <c r="J39" s="2"/>
      <c r="K39" s="2"/>
    </row>
    <row r="40" spans="3:11">
      <c r="C40" s="2"/>
      <c r="D40" s="2"/>
      <c r="E40" s="2"/>
      <c r="F40" s="2"/>
      <c r="G40" s="2"/>
      <c r="H40" s="2"/>
      <c r="I40" s="2"/>
      <c r="J40" s="2"/>
      <c r="K40" s="2"/>
    </row>
  </sheetData>
  <mergeCells count="42">
    <mergeCell ref="L1:L2"/>
    <mergeCell ref="E1:I1"/>
    <mergeCell ref="J1:J2"/>
    <mergeCell ref="K1:K2"/>
    <mergeCell ref="J3:J4"/>
    <mergeCell ref="K3:K17"/>
    <mergeCell ref="F5:F6"/>
    <mergeCell ref="G5:G6"/>
    <mergeCell ref="H5:H6"/>
    <mergeCell ref="I5:I6"/>
    <mergeCell ref="J5:J6"/>
    <mergeCell ref="J7:J8"/>
    <mergeCell ref="J9:J10"/>
    <mergeCell ref="J11:J12"/>
    <mergeCell ref="J13:J17"/>
    <mergeCell ref="A3:A17"/>
    <mergeCell ref="C3:C4"/>
    <mergeCell ref="D1:D2"/>
    <mergeCell ref="C1:C2"/>
    <mergeCell ref="B1:B2"/>
    <mergeCell ref="A1:A2"/>
    <mergeCell ref="C7:C8"/>
    <mergeCell ref="B13:B17"/>
    <mergeCell ref="C9:C10"/>
    <mergeCell ref="C11:C12"/>
    <mergeCell ref="B3:B12"/>
    <mergeCell ref="N13:N17"/>
    <mergeCell ref="D5:D6"/>
    <mergeCell ref="D13:D17"/>
    <mergeCell ref="E13:E17"/>
    <mergeCell ref="F13:F17"/>
    <mergeCell ref="G13:G17"/>
    <mergeCell ref="H13:H17"/>
    <mergeCell ref="I13:I17"/>
    <mergeCell ref="E5:E6"/>
    <mergeCell ref="L13:L17"/>
    <mergeCell ref="L5:L6"/>
    <mergeCell ref="M1:M2"/>
    <mergeCell ref="N1:N2"/>
    <mergeCell ref="O1:O2"/>
    <mergeCell ref="N5:N6"/>
    <mergeCell ref="O5:O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E7E4-80D1-4C5D-AC04-3924A821909C}">
  <dimension ref="A1:AH29"/>
  <sheetViews>
    <sheetView zoomScale="66" zoomScaleNormal="66" workbookViewId="0">
      <selection activeCell="U7" sqref="U7"/>
    </sheetView>
  </sheetViews>
  <sheetFormatPr baseColWidth="10" defaultColWidth="9.140625" defaultRowHeight="15"/>
  <cols>
    <col min="8" max="8" width="9.140625" customWidth="1"/>
    <col min="11" max="11" width="11.5703125" customWidth="1"/>
    <col min="15" max="15" width="11.85546875" customWidth="1"/>
    <col min="19" max="19" width="13.140625" customWidth="1"/>
  </cols>
  <sheetData>
    <row r="1" spans="1:34">
      <c r="F1" s="143"/>
      <c r="G1" s="144"/>
      <c r="H1" s="144"/>
      <c r="I1" s="144"/>
      <c r="J1" s="144"/>
      <c r="K1" s="144"/>
      <c r="L1" s="144"/>
      <c r="M1" s="144"/>
      <c r="N1" s="144"/>
      <c r="O1" s="144"/>
      <c r="P1" s="144"/>
      <c r="Q1" s="144"/>
      <c r="R1" s="144"/>
      <c r="S1" s="144"/>
      <c r="T1" s="144"/>
      <c r="U1" s="144"/>
      <c r="V1" s="144"/>
      <c r="W1" s="145"/>
    </row>
    <row r="2" spans="1:34" ht="26.25">
      <c r="F2" s="146"/>
      <c r="I2" s="152" t="s">
        <v>57</v>
      </c>
      <c r="W2" s="147"/>
    </row>
    <row r="3" spans="1:34" ht="15.75" thickBot="1">
      <c r="F3" s="146"/>
      <c r="W3" s="147"/>
    </row>
    <row r="4" spans="1:34" ht="17.25" customHeight="1" thickBot="1">
      <c r="F4" s="146"/>
      <c r="G4" s="9" t="s">
        <v>56</v>
      </c>
      <c r="K4" s="9" t="s">
        <v>125</v>
      </c>
      <c r="W4" s="147"/>
    </row>
    <row r="5" spans="1:34" ht="15.75" thickBot="1">
      <c r="F5" s="146"/>
      <c r="O5" s="8" t="s">
        <v>126</v>
      </c>
      <c r="P5" s="8" t="s">
        <v>53</v>
      </c>
      <c r="Q5" s="8" t="s">
        <v>54</v>
      </c>
      <c r="W5" s="147"/>
    </row>
    <row r="6" spans="1:34" ht="15.75" thickBot="1">
      <c r="F6" s="146"/>
      <c r="G6" s="8" t="s">
        <v>46</v>
      </c>
      <c r="H6" s="93">
        <v>381</v>
      </c>
      <c r="K6" t="s">
        <v>53</v>
      </c>
      <c r="L6">
        <f>H6/(0.5*H7)</f>
        <v>0.66550218340611356</v>
      </c>
      <c r="N6" s="10" t="s">
        <v>55</v>
      </c>
      <c r="O6" s="156">
        <f>H6/(0.5*H7)</f>
        <v>0.66550218340611356</v>
      </c>
      <c r="P6" s="8">
        <f>MIN(L6:L7)</f>
        <v>8.7270341207349084E-2</v>
      </c>
      <c r="Q6" s="8">
        <f>MIN(L9:L10)</f>
        <v>0.23884514435695539</v>
      </c>
      <c r="R6" s="11">
        <f>O6+P6+Q6</f>
        <v>0.99161766897041803</v>
      </c>
      <c r="S6" s="148"/>
      <c r="W6" s="147"/>
    </row>
    <row r="7" spans="1:34">
      <c r="F7" s="146"/>
      <c r="G7" s="8" t="s">
        <v>47</v>
      </c>
      <c r="H7" s="93">
        <v>1145</v>
      </c>
      <c r="L7">
        <f>((H9*1)+(H10*0.75)+(H11*0.5)+(H12*0.25))/H6</f>
        <v>8.7270341207349084E-2</v>
      </c>
      <c r="W7" s="147"/>
    </row>
    <row r="8" spans="1:34">
      <c r="F8" s="146"/>
      <c r="W8" s="147"/>
    </row>
    <row r="9" spans="1:34">
      <c r="A9" t="s">
        <v>164</v>
      </c>
      <c r="F9" s="146"/>
      <c r="G9" t="s">
        <v>48</v>
      </c>
      <c r="H9" s="93">
        <v>16</v>
      </c>
      <c r="K9" t="s">
        <v>54</v>
      </c>
      <c r="L9">
        <f>0.5*((H6)/(0.5*H7))</f>
        <v>0.33275109170305678</v>
      </c>
      <c r="W9" s="147"/>
    </row>
    <row r="10" spans="1:34" ht="23.25">
      <c r="F10" s="146"/>
      <c r="G10" t="s">
        <v>49</v>
      </c>
      <c r="H10" s="93">
        <v>7</v>
      </c>
      <c r="L10">
        <f>H14/H6</f>
        <v>0.23884514435695539</v>
      </c>
      <c r="Q10" s="155" t="str">
        <f>IF(R6&gt;=1.3,"Cumplimiento Satisfactorio", IF(AND(R6&gt;=0.98, R6&lt;1.3),"Aproximación al cumplimiento", IF(AND(R6&gt;=0.65, R6&lt;0.98),"Cumplimiento Parcial",IF(AND(R6&gt;=0.33, R6&lt;0.65),"Cumplimiento insuficiente","Incumplimiento"))))</f>
        <v>Aproximación al cumplimiento</v>
      </c>
      <c r="W10" s="147"/>
      <c r="AH10">
        <v>381</v>
      </c>
    </row>
    <row r="11" spans="1:34">
      <c r="F11" s="146"/>
      <c r="G11" t="s">
        <v>50</v>
      </c>
      <c r="H11" s="93">
        <v>14</v>
      </c>
      <c r="W11" s="147"/>
    </row>
    <row r="12" spans="1:34">
      <c r="A12">
        <v>2017</v>
      </c>
      <c r="B12" s="8">
        <v>1</v>
      </c>
      <c r="C12">
        <v>1139</v>
      </c>
      <c r="F12" s="146"/>
      <c r="G12" t="s">
        <v>51</v>
      </c>
      <c r="H12" s="93">
        <v>20</v>
      </c>
      <c r="O12">
        <f>H6/H7</f>
        <v>0.33275109170305678</v>
      </c>
      <c r="V12">
        <f>(500*0.75)/500</f>
        <v>0.75</v>
      </c>
      <c r="W12" s="147"/>
      <c r="AG12">
        <v>2017</v>
      </c>
      <c r="AH12">
        <v>54</v>
      </c>
    </row>
    <row r="13" spans="1:34">
      <c r="B13" s="8">
        <v>2</v>
      </c>
      <c r="C13">
        <v>1153</v>
      </c>
      <c r="F13" s="146"/>
      <c r="W13" s="147"/>
      <c r="AG13">
        <v>2018</v>
      </c>
      <c r="AH13">
        <v>63</v>
      </c>
    </row>
    <row r="14" spans="1:34">
      <c r="B14" s="8"/>
      <c r="F14" s="146"/>
      <c r="G14" t="s">
        <v>52</v>
      </c>
      <c r="H14" s="93">
        <v>91</v>
      </c>
      <c r="J14">
        <f>H14/AH10</f>
        <v>0.23884514435695539</v>
      </c>
      <c r="W14" s="147"/>
      <c r="AH14">
        <f>+AH12+AH13</f>
        <v>117</v>
      </c>
    </row>
    <row r="15" spans="1:34" ht="15.75" thickBot="1">
      <c r="A15">
        <v>2018</v>
      </c>
      <c r="B15" s="8">
        <v>1</v>
      </c>
      <c r="C15">
        <v>1109</v>
      </c>
      <c r="F15" s="149"/>
      <c r="G15" s="150"/>
      <c r="H15" s="150"/>
      <c r="I15" s="150"/>
      <c r="J15" s="150"/>
      <c r="K15" s="150"/>
      <c r="L15" s="150"/>
      <c r="M15" s="150"/>
      <c r="N15" s="150"/>
      <c r="O15" s="150"/>
      <c r="P15" s="150"/>
      <c r="Q15" s="150"/>
      <c r="R15" s="150"/>
      <c r="S15" s="150"/>
      <c r="T15" s="150"/>
      <c r="U15" s="150"/>
      <c r="V15" s="150"/>
      <c r="W15" s="151"/>
    </row>
    <row r="16" spans="1:34" ht="15.75" thickBot="1">
      <c r="B16" s="8">
        <v>2</v>
      </c>
      <c r="C16">
        <v>1187</v>
      </c>
    </row>
    <row r="17" spans="1:23">
      <c r="B17" s="8"/>
      <c r="F17" s="143"/>
      <c r="G17" s="144"/>
      <c r="H17" s="144"/>
      <c r="I17" s="144"/>
      <c r="J17" s="144"/>
      <c r="K17" s="144"/>
      <c r="L17" s="144"/>
      <c r="M17" s="144"/>
      <c r="N17" s="144"/>
      <c r="O17" s="144"/>
      <c r="P17" s="144"/>
      <c r="Q17" s="144"/>
      <c r="R17" s="144"/>
      <c r="S17" s="144"/>
      <c r="T17" s="144"/>
      <c r="U17" s="144"/>
      <c r="V17" s="144"/>
      <c r="W17" s="145"/>
    </row>
    <row r="18" spans="1:23">
      <c r="A18">
        <v>2019</v>
      </c>
      <c r="B18" s="8">
        <v>1</v>
      </c>
      <c r="C18">
        <v>1127</v>
      </c>
      <c r="F18" s="146"/>
      <c r="W18" s="147"/>
    </row>
    <row r="19" spans="1:23" ht="28.5">
      <c r="B19" s="8">
        <v>2</v>
      </c>
      <c r="C19">
        <v>1160</v>
      </c>
      <c r="F19" s="146"/>
      <c r="I19" s="153" t="s">
        <v>58</v>
      </c>
      <c r="W19" s="147"/>
    </row>
    <row r="20" spans="1:23" ht="15.75" thickBot="1">
      <c r="F20" s="146"/>
      <c r="W20" s="147"/>
    </row>
    <row r="21" spans="1:23" ht="24" thickBot="1">
      <c r="F21" s="146"/>
      <c r="G21" s="9" t="s">
        <v>56</v>
      </c>
      <c r="K21" s="10" t="s">
        <v>59</v>
      </c>
      <c r="M21" s="10">
        <f>(H24+(0.1*H25))/(0.5*H26)</f>
        <v>0.10619006102877071</v>
      </c>
      <c r="O21" s="154" t="str">
        <f>IF(M21&gt;=0.16,"Cumplimiento Satisfactorio", IF(AND(M21&gt;=0.12, M21&lt;0.16),"Aproximación al cumplimiento", IF(AND(M21&gt;=0.08, M21&lt;0.12),"Cumplimiento Parcial",IF(AND(M21&gt;=0.04, R6&lt;0.08),"Cumplimiento insuficiente","Incumplimiento"))))</f>
        <v>Cumplimiento Parcial</v>
      </c>
      <c r="W21" s="147"/>
    </row>
    <row r="22" spans="1:23">
      <c r="F22" s="146"/>
      <c r="W22" s="147"/>
    </row>
    <row r="23" spans="1:23">
      <c r="C23">
        <f>AVERAGE(C12:C19)</f>
        <v>1145.8333333333333</v>
      </c>
      <c r="F23" s="146"/>
      <c r="G23" s="8" t="s">
        <v>59</v>
      </c>
      <c r="H23" s="93">
        <v>87</v>
      </c>
      <c r="W23" s="147"/>
    </row>
    <row r="24" spans="1:23">
      <c r="F24" s="146"/>
      <c r="G24" s="8" t="s">
        <v>60</v>
      </c>
      <c r="H24" s="93">
        <v>58</v>
      </c>
      <c r="W24" s="147"/>
    </row>
    <row r="25" spans="1:23">
      <c r="F25" s="146"/>
      <c r="G25" s="8" t="s">
        <v>61</v>
      </c>
      <c r="H25" s="93">
        <v>29</v>
      </c>
      <c r="W25" s="147"/>
    </row>
    <row r="26" spans="1:23">
      <c r="F26" s="146"/>
      <c r="G26" s="8" t="s">
        <v>47</v>
      </c>
      <c r="H26" s="93">
        <v>1147</v>
      </c>
      <c r="W26" s="147"/>
    </row>
    <row r="27" spans="1:23">
      <c r="F27" s="146"/>
      <c r="W27" s="147"/>
    </row>
    <row r="28" spans="1:23">
      <c r="F28" s="146"/>
      <c r="W28" s="147"/>
    </row>
    <row r="29" spans="1:23" ht="15.75" thickBot="1">
      <c r="F29" s="149"/>
      <c r="G29" s="150"/>
      <c r="H29" s="150"/>
      <c r="I29" s="150"/>
      <c r="J29" s="150"/>
      <c r="K29" s="150"/>
      <c r="L29" s="150"/>
      <c r="M29" s="150"/>
      <c r="N29" s="150"/>
      <c r="O29" s="150"/>
      <c r="P29" s="150"/>
      <c r="Q29" s="150"/>
      <c r="R29" s="150"/>
      <c r="S29" s="150"/>
      <c r="T29" s="150"/>
      <c r="U29" s="150"/>
      <c r="V29" s="150"/>
      <c r="W29" s="151"/>
    </row>
  </sheetData>
  <phoneticPr fontId="12" type="noConversion"/>
  <pageMargins left="0.7" right="0.7" top="0.75" bottom="0.75" header="0.3" footer="0.3"/>
  <pageSetup paperSize="9" orientation="portrait"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10B1-B7B4-40B6-B0D1-757EF2B81D7E}">
  <dimension ref="B3:B17"/>
  <sheetViews>
    <sheetView topLeftCell="A22" zoomScale="70" zoomScaleNormal="70" workbookViewId="0">
      <selection activeCell="D7" sqref="D7"/>
    </sheetView>
  </sheetViews>
  <sheetFormatPr baseColWidth="10" defaultColWidth="9.140625" defaultRowHeight="15"/>
  <cols>
    <col min="2" max="2" width="99.28515625" customWidth="1"/>
  </cols>
  <sheetData>
    <row r="3" spans="2:2" ht="45">
      <c r="B3" s="102" t="s">
        <v>129</v>
      </c>
    </row>
    <row r="5" spans="2:2" ht="90">
      <c r="B5" s="102" t="s">
        <v>161</v>
      </c>
    </row>
    <row r="6" spans="2:2">
      <c r="B6" s="102"/>
    </row>
    <row r="7" spans="2:2" ht="60">
      <c r="B7" s="102" t="s">
        <v>160</v>
      </c>
    </row>
    <row r="9" spans="2:2" ht="30">
      <c r="B9" s="102" t="s">
        <v>156</v>
      </c>
    </row>
    <row r="10" spans="2:2" ht="30">
      <c r="B10" s="102" t="s">
        <v>157</v>
      </c>
    </row>
    <row r="11" spans="2:2">
      <c r="B11" t="s">
        <v>158</v>
      </c>
    </row>
    <row r="13" spans="2:2">
      <c r="B13" t="s">
        <v>159</v>
      </c>
    </row>
    <row r="15" spans="2:2">
      <c r="B15" t="s">
        <v>162</v>
      </c>
    </row>
    <row r="17" spans="2:2">
      <c r="B17"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6856-BB3D-41D2-834E-3632C1682A36}">
  <dimension ref="B4:AZ92"/>
  <sheetViews>
    <sheetView topLeftCell="AH1" zoomScale="85" zoomScaleNormal="85" workbookViewId="0">
      <selection activeCell="AT66" sqref="AT66"/>
    </sheetView>
  </sheetViews>
  <sheetFormatPr baseColWidth="10" defaultColWidth="9.140625" defaultRowHeight="15"/>
  <cols>
    <col min="2" max="2" width="17.5703125" customWidth="1"/>
    <col min="15" max="15" width="28.85546875" customWidth="1"/>
    <col min="18" max="18" width="12.85546875" customWidth="1"/>
    <col min="42" max="42" width="13.5703125" customWidth="1"/>
    <col min="43" max="43" width="11.28515625" customWidth="1"/>
    <col min="44" max="44" width="12.5703125" customWidth="1"/>
    <col min="45" max="45" width="11.28515625" customWidth="1"/>
  </cols>
  <sheetData>
    <row r="4" spans="2:50" ht="21">
      <c r="B4" t="s">
        <v>235</v>
      </c>
      <c r="N4" t="s">
        <v>165</v>
      </c>
      <c r="AB4" t="s">
        <v>181</v>
      </c>
      <c r="AO4" t="s">
        <v>190</v>
      </c>
    </row>
    <row r="5" spans="2:50" ht="15.75" thickBot="1"/>
    <row r="6" spans="2:50" ht="15.75" thickBot="1">
      <c r="B6" t="s">
        <v>236</v>
      </c>
      <c r="C6" s="5">
        <f>AVERAGE(C11:E15)</f>
        <v>2.9333333333333331</v>
      </c>
      <c r="F6" s="8" t="s">
        <v>246</v>
      </c>
      <c r="G6" s="158">
        <f>C6/C7</f>
        <v>6.5185185185185179E-2</v>
      </c>
      <c r="N6" s="157" t="s">
        <v>167</v>
      </c>
      <c r="O6" s="157" t="s">
        <v>168</v>
      </c>
      <c r="P6" s="157" t="s">
        <v>169</v>
      </c>
      <c r="Q6" s="157" t="s">
        <v>170</v>
      </c>
      <c r="R6" s="157" t="s">
        <v>172</v>
      </c>
      <c r="T6" s="8" t="s">
        <v>171</v>
      </c>
      <c r="U6" s="8"/>
      <c r="V6" s="8" t="s">
        <v>180</v>
      </c>
      <c r="W6" s="158">
        <f>(1/T7)*(SUM(P7:Q11))</f>
        <v>2.2000000000000002</v>
      </c>
      <c r="AB6" t="s">
        <v>182</v>
      </c>
      <c r="AC6" s="5"/>
      <c r="AE6" t="s">
        <v>187</v>
      </c>
      <c r="AF6" s="158" t="e">
        <f>(AC6+AC7+(AC8/AC9)+AC10+AC11+AC12+AC13)/AC14</f>
        <v>#DIV/0!</v>
      </c>
      <c r="AW6" t="s">
        <v>234</v>
      </c>
      <c r="AX6" s="158">
        <f>AT8+AZ22+AW49+AW71</f>
        <v>24.574999999999999</v>
      </c>
    </row>
    <row r="7" spans="2:50" ht="15.75" thickBot="1">
      <c r="B7" t="s">
        <v>237</v>
      </c>
      <c r="C7" s="5">
        <f>AVERAGE(G11:I15)</f>
        <v>45</v>
      </c>
      <c r="N7" s="8">
        <v>1</v>
      </c>
      <c r="O7" t="s">
        <v>175</v>
      </c>
      <c r="P7" s="8">
        <v>2</v>
      </c>
      <c r="Q7" s="8"/>
      <c r="R7" t="s">
        <v>173</v>
      </c>
      <c r="T7" s="157">
        <f>N11</f>
        <v>5</v>
      </c>
      <c r="AB7" t="s">
        <v>60</v>
      </c>
      <c r="AC7" s="5"/>
      <c r="AO7" t="s">
        <v>219</v>
      </c>
    </row>
    <row r="8" spans="2:50">
      <c r="N8" s="8">
        <v>2</v>
      </c>
      <c r="O8" t="s">
        <v>176</v>
      </c>
      <c r="P8" s="8">
        <v>8</v>
      </c>
      <c r="Q8" s="8"/>
      <c r="R8" t="s">
        <v>173</v>
      </c>
      <c r="AB8" t="s">
        <v>188</v>
      </c>
      <c r="AC8" s="5"/>
      <c r="AO8" s="143"/>
      <c r="AP8" s="144"/>
      <c r="AQ8" s="144"/>
      <c r="AR8" s="145"/>
      <c r="AS8" s="8" t="s">
        <v>191</v>
      </c>
      <c r="AT8" s="159">
        <f>(AQ10/AQ9)*((AQ12*1)+(AQ13*0.75)+(AQ14*0.5)+(AQ15*0.25)+(AQ16*0.1))</f>
        <v>3.1875</v>
      </c>
    </row>
    <row r="9" spans="2:50">
      <c r="N9" s="8">
        <v>3</v>
      </c>
      <c r="O9" t="s">
        <v>177</v>
      </c>
      <c r="P9" s="8">
        <v>0</v>
      </c>
      <c r="Q9" s="8"/>
      <c r="R9" t="s">
        <v>173</v>
      </c>
      <c r="AB9" t="s">
        <v>189</v>
      </c>
      <c r="AC9" s="5"/>
      <c r="AO9" s="146"/>
      <c r="AP9" s="8" t="s">
        <v>193</v>
      </c>
      <c r="AQ9" s="157">
        <v>20</v>
      </c>
      <c r="AR9" s="147"/>
    </row>
    <row r="10" spans="2:50">
      <c r="C10" s="8" t="s">
        <v>239</v>
      </c>
      <c r="D10" s="8" t="s">
        <v>240</v>
      </c>
      <c r="E10" s="8" t="s">
        <v>241</v>
      </c>
      <c r="G10" s="8" t="s">
        <v>239</v>
      </c>
      <c r="H10" s="8" t="s">
        <v>240</v>
      </c>
      <c r="I10" s="8" t="s">
        <v>241</v>
      </c>
      <c r="N10" s="8">
        <v>4</v>
      </c>
      <c r="O10" t="s">
        <v>178</v>
      </c>
      <c r="P10" s="8">
        <v>1</v>
      </c>
      <c r="Q10" s="8"/>
      <c r="R10" t="s">
        <v>174</v>
      </c>
      <c r="AB10" t="s">
        <v>183</v>
      </c>
      <c r="AC10" s="5"/>
      <c r="AO10" s="146"/>
      <c r="AP10" s="8" t="s">
        <v>194</v>
      </c>
      <c r="AQ10" s="157">
        <v>15</v>
      </c>
      <c r="AR10" s="147"/>
    </row>
    <row r="11" spans="2:50">
      <c r="B11" t="s">
        <v>238</v>
      </c>
      <c r="C11" s="8">
        <v>2</v>
      </c>
      <c r="D11" s="8">
        <v>2</v>
      </c>
      <c r="E11" s="8">
        <v>3</v>
      </c>
      <c r="G11" s="8">
        <v>45</v>
      </c>
      <c r="H11" s="8">
        <v>45</v>
      </c>
      <c r="I11" s="8">
        <v>45</v>
      </c>
      <c r="N11" s="8">
        <v>5</v>
      </c>
      <c r="O11" t="s">
        <v>179</v>
      </c>
      <c r="P11" s="8">
        <v>0</v>
      </c>
      <c r="Q11" s="8"/>
      <c r="R11" t="s">
        <v>174</v>
      </c>
      <c r="AB11" t="s">
        <v>184</v>
      </c>
      <c r="AC11" s="5"/>
      <c r="AO11" s="146"/>
      <c r="AP11" s="8"/>
      <c r="AQ11" s="157"/>
      <c r="AR11" s="147"/>
    </row>
    <row r="12" spans="2:50">
      <c r="B12" t="s">
        <v>242</v>
      </c>
      <c r="C12" s="8">
        <v>4</v>
      </c>
      <c r="D12" s="8">
        <v>1</v>
      </c>
      <c r="E12" s="8">
        <v>3</v>
      </c>
      <c r="G12" s="8">
        <v>45</v>
      </c>
      <c r="H12" s="8">
        <v>45</v>
      </c>
      <c r="I12" s="8">
        <v>45</v>
      </c>
      <c r="N12" s="8"/>
      <c r="AB12" t="s">
        <v>185</v>
      </c>
      <c r="AC12" s="5"/>
      <c r="AO12" s="146"/>
      <c r="AP12" s="8" t="s">
        <v>195</v>
      </c>
      <c r="AQ12" s="157">
        <v>3</v>
      </c>
      <c r="AR12" s="147"/>
    </row>
    <row r="13" spans="2:50">
      <c r="B13" t="s">
        <v>243</v>
      </c>
      <c r="C13" s="8">
        <v>4</v>
      </c>
      <c r="D13" s="8">
        <v>4</v>
      </c>
      <c r="E13" s="8">
        <v>4</v>
      </c>
      <c r="G13" s="8">
        <v>45</v>
      </c>
      <c r="H13" s="8">
        <v>45</v>
      </c>
      <c r="I13" s="8">
        <v>45</v>
      </c>
      <c r="N13" s="8"/>
      <c r="AB13" t="s">
        <v>171</v>
      </c>
      <c r="AC13" s="5"/>
      <c r="AO13" s="146"/>
      <c r="AP13" s="8" t="s">
        <v>196</v>
      </c>
      <c r="AQ13" s="157">
        <v>1</v>
      </c>
      <c r="AR13" s="147"/>
    </row>
    <row r="14" spans="2:50">
      <c r="B14" t="s">
        <v>244</v>
      </c>
      <c r="C14" s="8">
        <v>2</v>
      </c>
      <c r="D14" s="8">
        <v>2</v>
      </c>
      <c r="E14" s="8">
        <v>2</v>
      </c>
      <c r="G14" s="8">
        <v>45</v>
      </c>
      <c r="H14" s="8">
        <v>45</v>
      </c>
      <c r="I14" s="8">
        <v>45</v>
      </c>
      <c r="N14" s="8"/>
      <c r="AB14" t="s">
        <v>186</v>
      </c>
      <c r="AC14" s="5"/>
      <c r="AO14" s="146"/>
      <c r="AP14" s="8" t="s">
        <v>197</v>
      </c>
      <c r="AQ14" s="157"/>
      <c r="AR14" s="147"/>
    </row>
    <row r="15" spans="2:50">
      <c r="B15" t="s">
        <v>245</v>
      </c>
      <c r="C15" s="8">
        <v>4</v>
      </c>
      <c r="D15" s="8">
        <v>5</v>
      </c>
      <c r="E15" s="8">
        <v>2</v>
      </c>
      <c r="G15" s="8">
        <v>45</v>
      </c>
      <c r="H15" s="8">
        <v>45</v>
      </c>
      <c r="I15" s="8">
        <v>45</v>
      </c>
      <c r="N15" s="8"/>
      <c r="AO15" s="146"/>
      <c r="AP15" s="8" t="s">
        <v>198</v>
      </c>
      <c r="AQ15" s="157">
        <v>2</v>
      </c>
      <c r="AR15" s="147"/>
    </row>
    <row r="16" spans="2:50">
      <c r="N16" s="8"/>
      <c r="AO16" s="146"/>
      <c r="AP16" s="8" t="s">
        <v>199</v>
      </c>
      <c r="AQ16" s="157"/>
      <c r="AR16" s="147"/>
    </row>
    <row r="17" spans="14:52" ht="15.75" thickBot="1">
      <c r="N17" s="8"/>
      <c r="AO17" s="149"/>
      <c r="AP17" s="150"/>
      <c r="AQ17" s="150"/>
      <c r="AR17" s="151"/>
    </row>
    <row r="18" spans="14:52">
      <c r="N18" s="8"/>
      <c r="AP18" s="8"/>
    </row>
    <row r="19" spans="14:52">
      <c r="AP19" s="8"/>
    </row>
    <row r="20" spans="14:52">
      <c r="AP20" s="8"/>
    </row>
    <row r="21" spans="14:52" ht="15.75" thickBot="1">
      <c r="AO21" t="s">
        <v>218</v>
      </c>
      <c r="AP21" s="8"/>
    </row>
    <row r="22" spans="14:52">
      <c r="AO22" s="143"/>
      <c r="AP22" s="161"/>
      <c r="AQ22" s="144"/>
      <c r="AR22" s="144"/>
      <c r="AS22" s="144"/>
      <c r="AT22" s="144"/>
      <c r="AU22" s="144"/>
      <c r="AV22" s="144"/>
      <c r="AW22" s="144"/>
      <c r="AX22" s="145"/>
      <c r="AY22" s="8" t="s">
        <v>192</v>
      </c>
      <c r="AZ22" s="159">
        <f>(AQ10/AQ9)*AQ43</f>
        <v>12</v>
      </c>
    </row>
    <row r="23" spans="14:52">
      <c r="AO23" s="146"/>
      <c r="AP23" s="8" t="s">
        <v>200</v>
      </c>
      <c r="AQ23" s="157">
        <v>5</v>
      </c>
      <c r="AX23" s="147"/>
    </row>
    <row r="24" spans="14:52">
      <c r="AO24" s="146"/>
      <c r="AP24" t="s">
        <v>204</v>
      </c>
      <c r="AQ24" s="8"/>
      <c r="AR24" s="8"/>
      <c r="AX24" s="147"/>
    </row>
    <row r="25" spans="14:52">
      <c r="AO25" s="146"/>
      <c r="AP25" s="8" t="s">
        <v>166</v>
      </c>
      <c r="AQ25" s="8" t="s">
        <v>168</v>
      </c>
      <c r="AR25" s="8"/>
      <c r="AS25" s="8"/>
      <c r="AT25" s="8"/>
      <c r="AU25" s="8"/>
      <c r="AV25" s="8"/>
      <c r="AX25" s="147"/>
    </row>
    <row r="26" spans="14:52">
      <c r="AO26" s="146"/>
      <c r="AP26" s="8" t="s">
        <v>205</v>
      </c>
      <c r="AX26" s="147"/>
    </row>
    <row r="27" spans="14:52">
      <c r="AO27" s="146"/>
      <c r="AP27" s="8" t="s">
        <v>206</v>
      </c>
      <c r="AW27" s="8"/>
      <c r="AX27" s="162"/>
    </row>
    <row r="28" spans="14:52">
      <c r="AO28" s="146"/>
      <c r="AP28" s="8" t="s">
        <v>207</v>
      </c>
      <c r="AQ28" s="8"/>
      <c r="AX28" s="147"/>
    </row>
    <row r="29" spans="14:52">
      <c r="AO29" s="146"/>
      <c r="AP29" s="8" t="s">
        <v>208</v>
      </c>
      <c r="AQ29" s="8"/>
      <c r="AX29" s="147"/>
    </row>
    <row r="30" spans="14:52">
      <c r="AO30" s="146"/>
      <c r="AQ30" s="8"/>
      <c r="AX30" s="147"/>
    </row>
    <row r="31" spans="14:52">
      <c r="AO31" s="146"/>
      <c r="AQ31" s="8"/>
      <c r="AR31" s="282" t="s">
        <v>57</v>
      </c>
      <c r="AS31" s="282"/>
      <c r="AT31" s="282"/>
      <c r="AU31" s="282"/>
      <c r="AV31" s="282"/>
      <c r="AX31" s="147"/>
    </row>
    <row r="32" spans="14:52">
      <c r="AO32" s="146"/>
      <c r="AP32" t="s">
        <v>201</v>
      </c>
      <c r="AQ32" s="8" t="s">
        <v>203</v>
      </c>
      <c r="AR32" s="8" t="s">
        <v>166</v>
      </c>
      <c r="AS32" s="8" t="s">
        <v>205</v>
      </c>
      <c r="AT32" s="8" t="s">
        <v>206</v>
      </c>
      <c r="AU32" s="8" t="s">
        <v>207</v>
      </c>
      <c r="AV32" s="8" t="s">
        <v>208</v>
      </c>
      <c r="AW32" s="8"/>
      <c r="AX32" s="162"/>
    </row>
    <row r="33" spans="41:50">
      <c r="AO33" s="146"/>
      <c r="AP33" s="8" t="s">
        <v>202</v>
      </c>
      <c r="AQ33" s="163">
        <f>SUM(AR33:AV33)</f>
        <v>1</v>
      </c>
      <c r="AR33" s="157">
        <v>1</v>
      </c>
      <c r="AS33" s="157"/>
      <c r="AT33" s="157"/>
      <c r="AU33" s="157"/>
      <c r="AV33" s="157"/>
      <c r="AX33" s="147"/>
    </row>
    <row r="34" spans="41:50">
      <c r="AO34" s="146"/>
      <c r="AP34" s="8" t="s">
        <v>209</v>
      </c>
      <c r="AQ34" s="163">
        <f t="shared" ref="AQ34:AQ42" si="0">SUM(AR34:AV34)</f>
        <v>2</v>
      </c>
      <c r="AR34" s="157">
        <v>1</v>
      </c>
      <c r="AS34" s="157">
        <v>1</v>
      </c>
      <c r="AT34" s="157"/>
      <c r="AU34" s="157"/>
      <c r="AV34" s="157"/>
      <c r="AX34" s="147"/>
    </row>
    <row r="35" spans="41:50">
      <c r="AO35" s="146"/>
      <c r="AP35" s="8" t="s">
        <v>210</v>
      </c>
      <c r="AQ35" s="163">
        <f>SUM(AR35:AV35)</f>
        <v>1</v>
      </c>
      <c r="AR35" s="157"/>
      <c r="AS35" s="157"/>
      <c r="AT35" s="157">
        <v>1</v>
      </c>
      <c r="AU35" s="157"/>
      <c r="AV35" s="157"/>
      <c r="AX35" s="147"/>
    </row>
    <row r="36" spans="41:50">
      <c r="AO36" s="146"/>
      <c r="AP36" s="8" t="s">
        <v>211</v>
      </c>
      <c r="AQ36" s="163">
        <f t="shared" si="0"/>
        <v>1</v>
      </c>
      <c r="AR36" s="157"/>
      <c r="AS36" s="157"/>
      <c r="AT36" s="157"/>
      <c r="AU36" s="157">
        <v>1</v>
      </c>
      <c r="AV36" s="157"/>
      <c r="AX36" s="147"/>
    </row>
    <row r="37" spans="41:50">
      <c r="AO37" s="146"/>
      <c r="AP37" s="8" t="s">
        <v>212</v>
      </c>
      <c r="AQ37" s="163">
        <f t="shared" si="0"/>
        <v>5</v>
      </c>
      <c r="AR37" s="157">
        <v>1</v>
      </c>
      <c r="AS37" s="157">
        <v>1</v>
      </c>
      <c r="AT37" s="157">
        <v>1</v>
      </c>
      <c r="AU37" s="157">
        <v>1</v>
      </c>
      <c r="AV37" s="157">
        <v>1</v>
      </c>
      <c r="AX37" s="147"/>
    </row>
    <row r="38" spans="41:50">
      <c r="AO38" s="146"/>
      <c r="AP38" s="8" t="s">
        <v>213</v>
      </c>
      <c r="AQ38" s="163">
        <f t="shared" si="0"/>
        <v>2</v>
      </c>
      <c r="AR38" s="157"/>
      <c r="AS38" s="157">
        <v>1</v>
      </c>
      <c r="AT38" s="157"/>
      <c r="AU38" s="157">
        <v>1</v>
      </c>
      <c r="AV38" s="157"/>
      <c r="AX38" s="147"/>
    </row>
    <row r="39" spans="41:50">
      <c r="AO39" s="146"/>
      <c r="AP39" s="8" t="s">
        <v>214</v>
      </c>
      <c r="AQ39" s="163">
        <f t="shared" si="0"/>
        <v>1</v>
      </c>
      <c r="AR39" s="157"/>
      <c r="AS39" s="157"/>
      <c r="AT39" s="157">
        <v>1</v>
      </c>
      <c r="AU39" s="157"/>
      <c r="AV39" s="157"/>
      <c r="AX39" s="147"/>
    </row>
    <row r="40" spans="41:50">
      <c r="AO40" s="146"/>
      <c r="AP40" s="8" t="s">
        <v>215</v>
      </c>
      <c r="AQ40" s="163">
        <f t="shared" si="0"/>
        <v>1</v>
      </c>
      <c r="AR40" s="157"/>
      <c r="AS40" s="157"/>
      <c r="AT40" s="157"/>
      <c r="AU40" s="157"/>
      <c r="AV40" s="157">
        <v>1</v>
      </c>
      <c r="AX40" s="147"/>
    </row>
    <row r="41" spans="41:50">
      <c r="AO41" s="146"/>
      <c r="AP41" s="8" t="s">
        <v>216</v>
      </c>
      <c r="AQ41" s="163">
        <f t="shared" si="0"/>
        <v>1</v>
      </c>
      <c r="AR41" s="157"/>
      <c r="AS41" s="157"/>
      <c r="AT41" s="157"/>
      <c r="AU41" s="157"/>
      <c r="AV41" s="157">
        <v>1</v>
      </c>
      <c r="AX41" s="147"/>
    </row>
    <row r="42" spans="41:50" ht="15.75" thickBot="1">
      <c r="AO42" s="146"/>
      <c r="AP42" s="8" t="s">
        <v>217</v>
      </c>
      <c r="AQ42" s="163">
        <f t="shared" si="0"/>
        <v>1</v>
      </c>
      <c r="AR42" s="157">
        <v>1</v>
      </c>
      <c r="AS42" s="157"/>
      <c r="AT42" s="157"/>
      <c r="AU42" s="157"/>
      <c r="AV42" s="157"/>
      <c r="AX42" s="147"/>
    </row>
    <row r="43" spans="41:50" ht="15.75" thickBot="1">
      <c r="AO43" s="146"/>
      <c r="AQ43" s="160">
        <f t="shared" ref="AQ43:AV43" si="1">SUM(AQ33:AQ42)</f>
        <v>16</v>
      </c>
      <c r="AR43" s="164">
        <f t="shared" si="1"/>
        <v>4</v>
      </c>
      <c r="AS43" s="164">
        <f t="shared" si="1"/>
        <v>3</v>
      </c>
      <c r="AT43" s="164">
        <f t="shared" si="1"/>
        <v>3</v>
      </c>
      <c r="AU43" s="164">
        <f t="shared" si="1"/>
        <v>3</v>
      </c>
      <c r="AV43" s="164">
        <f t="shared" si="1"/>
        <v>3</v>
      </c>
      <c r="AW43" s="160">
        <f>SUM(AR43:AV43)</f>
        <v>16</v>
      </c>
      <c r="AX43" s="147"/>
    </row>
    <row r="44" spans="41:50">
      <c r="AO44" s="146"/>
      <c r="AX44" s="147"/>
    </row>
    <row r="45" spans="41:50" ht="15.75" thickBot="1">
      <c r="AO45" s="149"/>
      <c r="AP45" s="150"/>
      <c r="AQ45" s="150"/>
      <c r="AR45" s="150"/>
      <c r="AS45" s="150"/>
      <c r="AT45" s="150"/>
      <c r="AU45" s="150"/>
      <c r="AV45" s="150"/>
      <c r="AW45" s="150"/>
      <c r="AX45" s="151"/>
    </row>
    <row r="48" spans="41:50" ht="15.75" thickBot="1">
      <c r="AO48" t="s">
        <v>220</v>
      </c>
    </row>
    <row r="49" spans="41:49">
      <c r="AO49" s="143"/>
      <c r="AP49" s="144"/>
      <c r="AQ49" s="144"/>
      <c r="AR49" s="144"/>
      <c r="AS49" s="144"/>
      <c r="AT49" s="144"/>
      <c r="AU49" s="145"/>
      <c r="AV49" s="8" t="s">
        <v>59</v>
      </c>
      <c r="AW49" s="159">
        <f>(AQ10/AQ9)*(AQ51+(AT66))</f>
        <v>5.2625000000000002</v>
      </c>
    </row>
    <row r="50" spans="41:49">
      <c r="AO50" s="146"/>
      <c r="AU50" s="147"/>
    </row>
    <row r="51" spans="41:49">
      <c r="AO51" s="146"/>
      <c r="AP51" s="8" t="s">
        <v>60</v>
      </c>
      <c r="AQ51" s="157">
        <v>4</v>
      </c>
      <c r="AU51" s="147"/>
    </row>
    <row r="52" spans="41:49">
      <c r="AO52" s="146"/>
      <c r="AU52" s="147"/>
    </row>
    <row r="53" spans="41:49">
      <c r="AO53" s="146"/>
      <c r="AP53" s="8" t="s">
        <v>221</v>
      </c>
      <c r="AQ53" s="8">
        <f>AR66</f>
        <v>14</v>
      </c>
      <c r="AU53" s="147"/>
    </row>
    <row r="54" spans="41:49">
      <c r="AO54" s="146"/>
      <c r="AP54" s="8" t="s">
        <v>222</v>
      </c>
      <c r="AQ54" s="8">
        <f>AS66</f>
        <v>27</v>
      </c>
      <c r="AU54" s="147"/>
    </row>
    <row r="55" spans="41:49">
      <c r="AO55" s="146"/>
      <c r="AP55" s="8" t="s">
        <v>223</v>
      </c>
      <c r="AQ55" s="8">
        <f>AP65</f>
        <v>6</v>
      </c>
      <c r="AU55" s="147"/>
    </row>
    <row r="56" spans="41:49">
      <c r="AO56" s="146"/>
      <c r="AU56" s="147"/>
    </row>
    <row r="57" spans="41:49">
      <c r="AO57" s="146"/>
      <c r="AU57" s="147"/>
    </row>
    <row r="58" spans="41:49">
      <c r="AO58" s="146"/>
      <c r="AU58" s="147"/>
    </row>
    <row r="59" spans="41:49">
      <c r="AO59" s="146"/>
      <c r="AP59" s="8" t="s">
        <v>224</v>
      </c>
      <c r="AQ59" s="8" t="s">
        <v>231</v>
      </c>
      <c r="AR59" s="8" t="s">
        <v>232</v>
      </c>
      <c r="AS59" s="8" t="s">
        <v>233</v>
      </c>
      <c r="AT59" s="8"/>
      <c r="AU59" s="147"/>
    </row>
    <row r="60" spans="41:49">
      <c r="AO60" s="146"/>
      <c r="AP60" s="8">
        <v>1</v>
      </c>
      <c r="AQ60" s="8" t="s">
        <v>225</v>
      </c>
      <c r="AR60" s="157">
        <v>2</v>
      </c>
      <c r="AS60" s="157">
        <v>5</v>
      </c>
      <c r="AT60" s="8">
        <f>AR60/AS60</f>
        <v>0.4</v>
      </c>
      <c r="AU60" s="147"/>
    </row>
    <row r="61" spans="41:49">
      <c r="AO61" s="146"/>
      <c r="AP61" s="8">
        <v>2</v>
      </c>
      <c r="AQ61" s="8" t="s">
        <v>226</v>
      </c>
      <c r="AR61" s="157">
        <v>3</v>
      </c>
      <c r="AS61" s="157">
        <v>4</v>
      </c>
      <c r="AT61" s="8">
        <f t="shared" ref="AT61:AT65" si="2">AR61/AS61</f>
        <v>0.75</v>
      </c>
      <c r="AU61" s="147"/>
    </row>
    <row r="62" spans="41:49">
      <c r="AO62" s="146"/>
      <c r="AP62" s="8">
        <v>3</v>
      </c>
      <c r="AQ62" s="8" t="s">
        <v>227</v>
      </c>
      <c r="AR62" s="157">
        <v>1</v>
      </c>
      <c r="AS62" s="157">
        <v>5</v>
      </c>
      <c r="AT62" s="8">
        <f t="shared" si="2"/>
        <v>0.2</v>
      </c>
      <c r="AU62" s="147"/>
    </row>
    <row r="63" spans="41:49">
      <c r="AO63" s="146"/>
      <c r="AP63" s="8">
        <v>4</v>
      </c>
      <c r="AQ63" s="8" t="s">
        <v>228</v>
      </c>
      <c r="AR63" s="157">
        <v>2</v>
      </c>
      <c r="AS63" s="157">
        <v>4</v>
      </c>
      <c r="AT63" s="8">
        <f t="shared" si="2"/>
        <v>0.5</v>
      </c>
      <c r="AU63" s="147"/>
    </row>
    <row r="64" spans="41:49">
      <c r="AO64" s="146"/>
      <c r="AP64" s="8">
        <v>5</v>
      </c>
      <c r="AQ64" s="8" t="s">
        <v>229</v>
      </c>
      <c r="AR64" s="157">
        <v>5</v>
      </c>
      <c r="AS64" s="157">
        <v>6</v>
      </c>
      <c r="AT64" s="8">
        <f t="shared" si="2"/>
        <v>0.83333333333333337</v>
      </c>
      <c r="AU64" s="147"/>
    </row>
    <row r="65" spans="41:49" ht="15.75" thickBot="1">
      <c r="AO65" s="146"/>
      <c r="AP65" s="8">
        <v>6</v>
      </c>
      <c r="AQ65" s="8" t="s">
        <v>230</v>
      </c>
      <c r="AR65" s="157">
        <v>1</v>
      </c>
      <c r="AS65" s="157">
        <v>3</v>
      </c>
      <c r="AT65" s="165">
        <f t="shared" si="2"/>
        <v>0.33333333333333331</v>
      </c>
      <c r="AU65" s="147"/>
    </row>
    <row r="66" spans="41:49" ht="15.75" thickBot="1">
      <c r="AO66" s="146"/>
      <c r="AR66" s="8">
        <f>SUM(AR60:AR65)</f>
        <v>14</v>
      </c>
      <c r="AS66" s="8">
        <f>SUM(AS60:AS65)</f>
        <v>27</v>
      </c>
      <c r="AT66" s="167">
        <f>SUM(AT60:AT65)</f>
        <v>3.0166666666666666</v>
      </c>
      <c r="AU66" s="147"/>
    </row>
    <row r="67" spans="41:49" ht="15.75" thickBot="1">
      <c r="AO67" s="149"/>
      <c r="AP67" s="150"/>
      <c r="AQ67" s="150"/>
      <c r="AR67" s="150"/>
      <c r="AS67" s="150"/>
      <c r="AT67" s="150"/>
      <c r="AU67" s="151"/>
    </row>
    <row r="70" spans="41:49" ht="15.75" thickBot="1"/>
    <row r="71" spans="41:49">
      <c r="AO71" s="143"/>
      <c r="AP71" s="144"/>
      <c r="AQ71" s="144"/>
      <c r="AR71" s="144"/>
      <c r="AS71" s="144"/>
      <c r="AT71" s="144"/>
      <c r="AU71" s="145"/>
      <c r="AV71" s="8" t="s">
        <v>259</v>
      </c>
      <c r="AW71" s="159">
        <f>(AQ10/AQ9)*(AR81)</f>
        <v>4.125</v>
      </c>
    </row>
    <row r="72" spans="41:49">
      <c r="AO72" s="146"/>
      <c r="AP72" t="s">
        <v>167</v>
      </c>
      <c r="AQ72" s="8" t="s">
        <v>247</v>
      </c>
      <c r="AR72" s="166" t="s">
        <v>254</v>
      </c>
      <c r="AU72" s="147"/>
    </row>
    <row r="73" spans="41:49">
      <c r="AO73" s="146"/>
      <c r="AP73" s="8">
        <v>1</v>
      </c>
      <c r="AQ73" s="8" t="s">
        <v>248</v>
      </c>
      <c r="AR73" s="8">
        <v>1.5</v>
      </c>
      <c r="AU73" s="147"/>
    </row>
    <row r="74" spans="41:49">
      <c r="AO74" s="146"/>
      <c r="AP74" s="8">
        <v>2</v>
      </c>
      <c r="AQ74" s="8" t="s">
        <v>249</v>
      </c>
      <c r="AR74" s="8">
        <v>1</v>
      </c>
      <c r="AU74" s="147"/>
    </row>
    <row r="75" spans="41:49">
      <c r="AO75" s="146"/>
      <c r="AP75" s="8">
        <v>3</v>
      </c>
      <c r="AQ75" s="8" t="s">
        <v>250</v>
      </c>
      <c r="AR75" s="8">
        <v>1</v>
      </c>
      <c r="AU75" s="147"/>
    </row>
    <row r="76" spans="41:49">
      <c r="AO76" s="146"/>
      <c r="AP76" s="8">
        <v>4</v>
      </c>
      <c r="AQ76" s="8" t="s">
        <v>251</v>
      </c>
      <c r="AR76" s="8">
        <v>0.5</v>
      </c>
      <c r="AU76" s="147"/>
    </row>
    <row r="77" spans="41:49">
      <c r="AO77" s="146"/>
      <c r="AP77" s="8">
        <v>5</v>
      </c>
      <c r="AQ77" s="8" t="s">
        <v>252</v>
      </c>
      <c r="AR77" s="8">
        <v>0</v>
      </c>
      <c r="AU77" s="147"/>
    </row>
    <row r="78" spans="41:49">
      <c r="AO78" s="146"/>
      <c r="AP78" s="8">
        <v>6</v>
      </c>
      <c r="AQ78" s="8" t="s">
        <v>253</v>
      </c>
      <c r="AR78" s="8">
        <v>1.5</v>
      </c>
      <c r="AU78" s="147"/>
    </row>
    <row r="79" spans="41:49">
      <c r="AO79" s="146"/>
      <c r="AU79" s="147"/>
    </row>
    <row r="80" spans="41:49">
      <c r="AO80" s="146"/>
      <c r="AU80" s="147"/>
    </row>
    <row r="81" spans="41:47">
      <c r="AO81" s="146"/>
      <c r="AR81" s="157">
        <f>SUM(AR73:AR78)</f>
        <v>5.5</v>
      </c>
      <c r="AU81" s="147"/>
    </row>
    <row r="82" spans="41:47">
      <c r="AO82" s="146"/>
      <c r="AU82" s="147"/>
    </row>
    <row r="83" spans="41:47">
      <c r="AO83" s="146"/>
      <c r="AU83" s="147"/>
    </row>
    <row r="84" spans="41:47">
      <c r="AO84" s="146"/>
      <c r="AU84" s="147"/>
    </row>
    <row r="85" spans="41:47">
      <c r="AO85" s="146"/>
      <c r="AU85" s="147"/>
    </row>
    <row r="86" spans="41:47">
      <c r="AO86" s="146"/>
      <c r="AU86" s="147"/>
    </row>
    <row r="87" spans="41:47">
      <c r="AO87" s="146"/>
      <c r="AU87" s="147"/>
    </row>
    <row r="88" spans="41:47">
      <c r="AO88" s="146"/>
      <c r="AR88" t="s">
        <v>255</v>
      </c>
      <c r="AT88" s="8">
        <v>1.5</v>
      </c>
      <c r="AU88" s="147"/>
    </row>
    <row r="89" spans="41:47">
      <c r="AO89" s="146"/>
      <c r="AR89" t="s">
        <v>256</v>
      </c>
      <c r="AT89" s="8">
        <v>1</v>
      </c>
      <c r="AU89" s="147"/>
    </row>
    <row r="90" spans="41:47">
      <c r="AO90" s="146"/>
      <c r="AR90" t="s">
        <v>257</v>
      </c>
      <c r="AT90" s="8">
        <v>0.5</v>
      </c>
      <c r="AU90" s="147"/>
    </row>
    <row r="91" spans="41:47">
      <c r="AO91" s="146"/>
      <c r="AR91" t="s">
        <v>258</v>
      </c>
      <c r="AT91" s="8">
        <v>0</v>
      </c>
      <c r="AU91" s="147"/>
    </row>
    <row r="92" spans="41:47" ht="15.75" thickBot="1">
      <c r="AO92" s="149"/>
      <c r="AP92" s="150"/>
      <c r="AQ92" s="150"/>
      <c r="AR92" s="150"/>
      <c r="AS92" s="150"/>
      <c r="AT92" s="150"/>
      <c r="AU92" s="151"/>
    </row>
  </sheetData>
  <mergeCells count="1">
    <mergeCell ref="AR31:AV31"/>
  </mergeCells>
  <phoneticPr fontId="12" type="noConversion"/>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97A1-580E-48B0-9932-021106F705E1}">
  <dimension ref="A1:B78"/>
  <sheetViews>
    <sheetView tabSelected="1" workbookViewId="0">
      <selection activeCell="B78" sqref="B78"/>
    </sheetView>
  </sheetViews>
  <sheetFormatPr baseColWidth="10" defaultRowHeight="15"/>
  <cols>
    <col min="1" max="1" width="20" customWidth="1"/>
    <col min="2" max="2" width="34" customWidth="1"/>
  </cols>
  <sheetData>
    <row r="1" spans="1:2">
      <c r="A1" s="302" t="s">
        <v>273</v>
      </c>
      <c r="B1" s="303"/>
    </row>
    <row r="2" spans="1:2">
      <c r="A2" s="22" t="s">
        <v>274</v>
      </c>
      <c r="B2" s="119">
        <v>50</v>
      </c>
    </row>
    <row r="3" spans="1:2">
      <c r="A3" s="22" t="s">
        <v>46</v>
      </c>
      <c r="B3" s="119">
        <v>30</v>
      </c>
    </row>
    <row r="4" spans="1:2" ht="15.75" thickBot="1">
      <c r="A4" s="300" t="s">
        <v>275</v>
      </c>
      <c r="B4" s="306">
        <f>(100)* (B2/B3)</f>
        <v>166.66666666666669</v>
      </c>
    </row>
    <row r="7" spans="1:2" ht="15.75" thickBot="1"/>
    <row r="8" spans="1:2">
      <c r="A8" s="302" t="s">
        <v>260</v>
      </c>
      <c r="B8" s="303"/>
    </row>
    <row r="9" spans="1:2">
      <c r="A9" s="304" t="s">
        <v>236</v>
      </c>
      <c r="B9" s="119">
        <v>2</v>
      </c>
    </row>
    <row r="10" spans="1:2">
      <c r="A10" s="304" t="s">
        <v>237</v>
      </c>
      <c r="B10" s="119">
        <v>5</v>
      </c>
    </row>
    <row r="11" spans="1:2" ht="15.75" thickBot="1">
      <c r="A11" s="305" t="s">
        <v>246</v>
      </c>
      <c r="B11" s="301">
        <f>B9/B10</f>
        <v>0.4</v>
      </c>
    </row>
    <row r="14" spans="1:2" ht="15.75" thickBot="1"/>
    <row r="15" spans="1:2">
      <c r="A15" s="302" t="s">
        <v>261</v>
      </c>
      <c r="B15" s="303"/>
    </row>
    <row r="16" spans="1:2">
      <c r="A16" s="22" t="s">
        <v>262</v>
      </c>
      <c r="B16" s="119">
        <v>11</v>
      </c>
    </row>
    <row r="17" spans="1:2">
      <c r="A17" s="22" t="s">
        <v>263</v>
      </c>
      <c r="B17" s="119">
        <v>0</v>
      </c>
    </row>
    <row r="18" spans="1:2">
      <c r="A18" s="22" t="s">
        <v>171</v>
      </c>
      <c r="B18" s="119">
        <v>5</v>
      </c>
    </row>
    <row r="19" spans="1:2" ht="15.75" thickBot="1">
      <c r="A19" s="298" t="s">
        <v>180</v>
      </c>
      <c r="B19" s="301">
        <f>1/B18*(SUM(B16+B17))</f>
        <v>2.2000000000000002</v>
      </c>
    </row>
    <row r="22" spans="1:2" ht="15.75" thickBot="1"/>
    <row r="23" spans="1:2" ht="27" customHeight="1">
      <c r="A23" s="283" t="s">
        <v>264</v>
      </c>
      <c r="B23" s="284"/>
    </row>
    <row r="24" spans="1:2">
      <c r="A24" s="22" t="s">
        <v>193</v>
      </c>
      <c r="B24" s="119">
        <v>1</v>
      </c>
    </row>
    <row r="25" spans="1:2">
      <c r="A25" s="22" t="s">
        <v>182</v>
      </c>
      <c r="B25" s="119">
        <v>1</v>
      </c>
    </row>
    <row r="26" spans="1:2">
      <c r="A26" s="22" t="s">
        <v>60</v>
      </c>
      <c r="B26" s="119">
        <v>1</v>
      </c>
    </row>
    <row r="27" spans="1:2">
      <c r="A27" s="22" t="s">
        <v>169</v>
      </c>
      <c r="B27" s="119">
        <v>1</v>
      </c>
    </row>
    <row r="28" spans="1:2">
      <c r="A28" s="22" t="s">
        <v>265</v>
      </c>
      <c r="B28" s="119">
        <v>1</v>
      </c>
    </row>
    <row r="29" spans="1:2">
      <c r="A29" s="22" t="s">
        <v>183</v>
      </c>
      <c r="B29" s="119">
        <v>1</v>
      </c>
    </row>
    <row r="30" spans="1:2">
      <c r="A30" s="22" t="s">
        <v>184</v>
      </c>
      <c r="B30" s="119">
        <v>1</v>
      </c>
    </row>
    <row r="31" spans="1:2">
      <c r="A31" s="22" t="s">
        <v>185</v>
      </c>
      <c r="B31" s="119">
        <v>1</v>
      </c>
    </row>
    <row r="32" spans="1:2">
      <c r="A32" s="22" t="s">
        <v>171</v>
      </c>
      <c r="B32" s="119">
        <v>1</v>
      </c>
    </row>
    <row r="33" spans="1:2">
      <c r="A33" s="22" t="s">
        <v>186</v>
      </c>
      <c r="B33" s="119">
        <v>1</v>
      </c>
    </row>
    <row r="34" spans="1:2" ht="15.75" thickBot="1">
      <c r="A34" s="300" t="s">
        <v>193</v>
      </c>
      <c r="B34" s="301">
        <f>((B25+B26+(B27/B28)+B29+B30+B31+B32)/B33)</f>
        <v>7</v>
      </c>
    </row>
    <row r="37" spans="1:2" ht="15.75" thickBot="1"/>
    <row r="38" spans="1:2">
      <c r="A38" s="283" t="s">
        <v>266</v>
      </c>
      <c r="B38" s="284"/>
    </row>
    <row r="39" spans="1:2">
      <c r="A39" s="146"/>
      <c r="B39" s="147"/>
    </row>
    <row r="40" spans="1:2">
      <c r="A40" s="285" t="s">
        <v>267</v>
      </c>
      <c r="B40" s="286"/>
    </row>
    <row r="41" spans="1:2">
      <c r="A41" s="22" t="s">
        <v>193</v>
      </c>
      <c r="B41" s="119">
        <v>20</v>
      </c>
    </row>
    <row r="42" spans="1:2">
      <c r="A42" s="22" t="s">
        <v>194</v>
      </c>
      <c r="B42" s="119">
        <v>15</v>
      </c>
    </row>
    <row r="43" spans="1:2">
      <c r="A43" s="22" t="s">
        <v>195</v>
      </c>
      <c r="B43" s="119">
        <v>3</v>
      </c>
    </row>
    <row r="44" spans="1:2">
      <c r="A44" s="22" t="s">
        <v>196</v>
      </c>
      <c r="B44" s="119">
        <v>1</v>
      </c>
    </row>
    <row r="45" spans="1:2">
      <c r="A45" s="22" t="s">
        <v>197</v>
      </c>
      <c r="B45" s="119">
        <v>0</v>
      </c>
    </row>
    <row r="46" spans="1:2">
      <c r="A46" s="22" t="s">
        <v>198</v>
      </c>
      <c r="B46" s="119">
        <v>2</v>
      </c>
    </row>
    <row r="47" spans="1:2">
      <c r="A47" s="22" t="s">
        <v>199</v>
      </c>
      <c r="B47" s="119">
        <v>0</v>
      </c>
    </row>
    <row r="48" spans="1:2">
      <c r="A48" s="287" t="s">
        <v>191</v>
      </c>
      <c r="B48" s="288">
        <f>(B42/B41)*((B43*1)+(B44*0.75)+(B45*0.5)+(B46*0.25)+(B47*0.1))</f>
        <v>3.1875</v>
      </c>
    </row>
    <row r="49" spans="1:2">
      <c r="A49" s="289"/>
      <c r="B49" s="290"/>
    </row>
    <row r="50" spans="1:2">
      <c r="A50" s="285" t="s">
        <v>269</v>
      </c>
      <c r="B50" s="286"/>
    </row>
    <row r="51" spans="1:2">
      <c r="A51" s="22" t="s">
        <v>194</v>
      </c>
      <c r="B51" s="119">
        <f>B42</f>
        <v>15</v>
      </c>
    </row>
    <row r="52" spans="1:2">
      <c r="A52" s="22" t="s">
        <v>193</v>
      </c>
      <c r="B52" s="119">
        <f>B41</f>
        <v>20</v>
      </c>
    </row>
    <row r="53" spans="1:2">
      <c r="A53" s="22" t="s">
        <v>268</v>
      </c>
      <c r="B53" s="119">
        <v>16</v>
      </c>
    </row>
    <row r="54" spans="1:2">
      <c r="A54" s="287" t="s">
        <v>192</v>
      </c>
      <c r="B54" s="291">
        <f>(B51/B52)*B53</f>
        <v>12</v>
      </c>
    </row>
    <row r="55" spans="1:2">
      <c r="A55" s="146"/>
      <c r="B55" s="147"/>
    </row>
    <row r="56" spans="1:2">
      <c r="A56" s="285" t="s">
        <v>220</v>
      </c>
      <c r="B56" s="286"/>
    </row>
    <row r="57" spans="1:2">
      <c r="A57" s="22" t="s">
        <v>194</v>
      </c>
      <c r="B57" s="119">
        <f>B42</f>
        <v>15</v>
      </c>
    </row>
    <row r="58" spans="1:2">
      <c r="A58" s="22" t="s">
        <v>193</v>
      </c>
      <c r="B58" s="119">
        <f>B41</f>
        <v>20</v>
      </c>
    </row>
    <row r="59" spans="1:2">
      <c r="A59" s="22" t="s">
        <v>60</v>
      </c>
      <c r="B59" s="119">
        <v>4</v>
      </c>
    </row>
    <row r="60" spans="1:2">
      <c r="A60" s="22" t="s">
        <v>221</v>
      </c>
      <c r="B60" s="119">
        <v>14</v>
      </c>
    </row>
    <row r="61" spans="1:2">
      <c r="A61" s="22" t="s">
        <v>222</v>
      </c>
      <c r="B61" s="119">
        <v>27</v>
      </c>
    </row>
    <row r="62" spans="1:2" ht="30">
      <c r="A62" s="292" t="s">
        <v>271</v>
      </c>
      <c r="B62" s="293">
        <v>3.0169999999999999</v>
      </c>
    </row>
    <row r="63" spans="1:2">
      <c r="A63" s="287" t="s">
        <v>59</v>
      </c>
      <c r="B63" s="294">
        <f>(B57/B58)*(B59+(B62))</f>
        <v>5.2627499999999996</v>
      </c>
    </row>
    <row r="64" spans="1:2">
      <c r="A64" s="146"/>
      <c r="B64" s="147"/>
    </row>
    <row r="65" spans="1:2" ht="32.25" customHeight="1">
      <c r="A65" s="295" t="s">
        <v>272</v>
      </c>
      <c r="B65" s="296"/>
    </row>
    <row r="66" spans="1:2">
      <c r="A66" s="22" t="s">
        <v>194</v>
      </c>
      <c r="B66" s="119">
        <f>B42</f>
        <v>15</v>
      </c>
    </row>
    <row r="67" spans="1:2">
      <c r="A67" s="22" t="s">
        <v>193</v>
      </c>
      <c r="B67" s="119">
        <f>B41</f>
        <v>20</v>
      </c>
    </row>
    <row r="68" spans="1:2" ht="30">
      <c r="A68" s="292" t="s">
        <v>270</v>
      </c>
      <c r="B68" s="293">
        <v>5.5</v>
      </c>
    </row>
    <row r="69" spans="1:2">
      <c r="A69" s="297" t="s">
        <v>259</v>
      </c>
      <c r="B69" s="291">
        <f>(B66/B67)*(B68)</f>
        <v>4.125</v>
      </c>
    </row>
    <row r="70" spans="1:2">
      <c r="A70" s="146"/>
      <c r="B70" s="147"/>
    </row>
    <row r="71" spans="1:2" ht="15.75" thickBot="1">
      <c r="A71" s="298" t="s">
        <v>234</v>
      </c>
      <c r="B71" s="299">
        <f>B48+B54+B63+B69</f>
        <v>24.57525</v>
      </c>
    </row>
    <row r="74" spans="1:2" ht="15.75" thickBot="1"/>
    <row r="75" spans="1:2">
      <c r="A75" s="302" t="s">
        <v>276</v>
      </c>
      <c r="B75" s="303"/>
    </row>
    <row r="76" spans="1:2">
      <c r="A76" s="304" t="s">
        <v>277</v>
      </c>
      <c r="B76" s="119">
        <v>120000</v>
      </c>
    </row>
    <row r="77" spans="1:2">
      <c r="A77" s="304" t="s">
        <v>278</v>
      </c>
      <c r="B77" s="119">
        <v>178000</v>
      </c>
    </row>
    <row r="78" spans="1:2" ht="15.75" thickBot="1">
      <c r="A78" s="305" t="s">
        <v>279</v>
      </c>
      <c r="B78" s="306">
        <f>(100)*(B76/B77)</f>
        <v>67.415730337078656</v>
      </c>
    </row>
  </sheetData>
  <mergeCells count="10">
    <mergeCell ref="A1:B1"/>
    <mergeCell ref="A75:B75"/>
    <mergeCell ref="A50:B50"/>
    <mergeCell ref="A56:B56"/>
    <mergeCell ref="A65:B65"/>
    <mergeCell ref="A8:B8"/>
    <mergeCell ref="A15:B15"/>
    <mergeCell ref="A23:B23"/>
    <mergeCell ref="A38:B38"/>
    <mergeCell ref="A40:B40"/>
  </mergeCells>
  <pageMargins left="0.7" right="0.7" top="0.75" bottom="0.75" header="0.3" footer="0.3"/>
  <pageSetup paperSize="9"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6BC9F03B6C544D81CAAB38E0098887" ma:contentTypeVersion="10" ma:contentTypeDescription="Crear nuevo documento." ma:contentTypeScope="" ma:versionID="95c089ed43b9054e56ccaebfeaefbe1a">
  <xsd:schema xmlns:xsd="http://www.w3.org/2001/XMLSchema" xmlns:xs="http://www.w3.org/2001/XMLSchema" xmlns:p="http://schemas.microsoft.com/office/2006/metadata/properties" xmlns:ns2="ce94a3db-480d-4ce7-9910-fdfb7ea55b02" xmlns:ns3="2e82c6ed-4e7f-4790-8032-0cabb5f96db9" targetNamespace="http://schemas.microsoft.com/office/2006/metadata/properties" ma:root="true" ma:fieldsID="99d511cde9110b6cd5337a0b1060cd2e" ns2:_="" ns3:_="">
    <xsd:import namespace="ce94a3db-480d-4ce7-9910-fdfb7ea55b02"/>
    <xsd:import namespace="2e82c6ed-4e7f-4790-8032-0cabb5f96d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a3db-480d-4ce7-9910-fdfb7ea5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2c6ed-4e7f-4790-8032-0cabb5f96db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D73BF6-49C3-4C18-94BF-F671858D27E2}">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2e82c6ed-4e7f-4790-8032-0cabb5f96db9"/>
    <ds:schemaRef ds:uri="ce94a3db-480d-4ce7-9910-fdfb7ea55b02"/>
    <ds:schemaRef ds:uri="http://www.w3.org/XML/1998/namespace"/>
  </ds:schemaRefs>
</ds:datastoreItem>
</file>

<file path=customXml/itemProps2.xml><?xml version="1.0" encoding="utf-8"?>
<ds:datastoreItem xmlns:ds="http://schemas.openxmlformats.org/officeDocument/2006/customXml" ds:itemID="{6CF5F33A-A053-46C0-A49E-DF8550BE1F15}">
  <ds:schemaRefs>
    <ds:schemaRef ds:uri="http://schemas.microsoft.com/sharepoint/v3/contenttype/forms"/>
  </ds:schemaRefs>
</ds:datastoreItem>
</file>

<file path=customXml/itemProps3.xml><?xml version="1.0" encoding="utf-8"?>
<ds:datastoreItem xmlns:ds="http://schemas.openxmlformats.org/officeDocument/2006/customXml" ds:itemID="{02CAE22A-89F8-4BDE-BEDA-813BC40CC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4a3db-480d-4ce7-9910-fdfb7ea55b02"/>
    <ds:schemaRef ds:uri="2e82c6ed-4e7f-4790-8032-0cabb5f96d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Planificación</vt:lpstr>
      <vt:lpstr>Ejecución</vt:lpstr>
      <vt:lpstr>Resutados</vt:lpstr>
      <vt:lpstr>Artículos_y_Libros</vt:lpstr>
      <vt:lpstr>Recomendaciones_generales</vt:lpstr>
      <vt:lpstr>Modelo_2023  con base datos </vt:lpstr>
      <vt:lpstr>Modelo_2023 variable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Eugenia Salas</dc:creator>
  <cp:keywords/>
  <dc:description/>
  <cp:lastModifiedBy>Maria Rebeca intriago Garcia</cp:lastModifiedBy>
  <cp:revision/>
  <dcterms:created xsi:type="dcterms:W3CDTF">2019-05-07T19:17:19Z</dcterms:created>
  <dcterms:modified xsi:type="dcterms:W3CDTF">2023-05-31T16:29:42Z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0x010100786BC9F03B6C544D81CAAB38E0098887</vt:lpwstr>
  </property>
</Properties>
</file>